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Cumulative Stats" sheetId="1" r:id="rId1"/>
    <sheet name="PLAYOFFS STATS" sheetId="2" r:id="rId2"/>
    <sheet name="By game" sheetId="3" r:id="rId3"/>
    <sheet name="Playoffs" sheetId="4" r:id="rId4"/>
    <sheet name="WEEK 3" sheetId="5" r:id="rId5"/>
    <sheet name="WEEK 4" sheetId="6" r:id="rId6"/>
    <sheet name="WEEK 5" sheetId="7" r:id="rId7"/>
    <sheet name="Registration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<sst xmlns="http://schemas.openxmlformats.org/spreadsheetml/2006/main" count="799" uniqueCount="118">
  <si>
    <t>Name</t>
  </si>
  <si>
    <t xml:space="preserve">Date of Birth </t>
  </si>
  <si>
    <t>Grade</t>
  </si>
  <si>
    <t>School</t>
  </si>
  <si>
    <t>Cell Phone</t>
  </si>
  <si>
    <t>Email</t>
  </si>
  <si>
    <t>Father's/ Mother's name(s)</t>
  </si>
  <si>
    <t>Parent's email</t>
  </si>
  <si>
    <t>Parent's cell phone</t>
  </si>
  <si>
    <t>tani.glazer@gmail.com</t>
  </si>
  <si>
    <t>Jerry/Ileana</t>
  </si>
  <si>
    <t>Yoniandnoam@yahoo.com</t>
  </si>
  <si>
    <t>054-255-7943</t>
  </si>
  <si>
    <t>shivtiei israel</t>
  </si>
  <si>
    <t>yonatando207@gmail.com</t>
  </si>
  <si>
    <t>Gary/Chaya</t>
  </si>
  <si>
    <t>jttdavid@aol.com</t>
  </si>
  <si>
    <t>Ariel</t>
  </si>
  <si>
    <t>danielritz8@gmail.com</t>
  </si>
  <si>
    <t>052-550-8815</t>
  </si>
  <si>
    <t>Shaldon/Evelyn</t>
  </si>
  <si>
    <t>052-844-4809</t>
  </si>
  <si>
    <t>Hayovel</t>
  </si>
  <si>
    <t>noam.gomets@gmail.com</t>
  </si>
  <si>
    <t>Dan/Raquel</t>
  </si>
  <si>
    <t>054-677-5600</t>
  </si>
  <si>
    <t>054-250-4769</t>
  </si>
  <si>
    <t>Ben Shemen</t>
  </si>
  <si>
    <t>Date Attended</t>
  </si>
  <si>
    <t>Yes</t>
  </si>
  <si>
    <t>Shivtiei Israel</t>
  </si>
  <si>
    <t>Yachad</t>
  </si>
  <si>
    <t>054-540-0032</t>
  </si>
  <si>
    <t>054-940-6855</t>
  </si>
  <si>
    <t>054-217-6702</t>
  </si>
  <si>
    <t>054-446-0178</t>
  </si>
  <si>
    <t>054-315-9831</t>
  </si>
  <si>
    <t>shelonR@danhotel.com</t>
  </si>
  <si>
    <t>vicshar@aol.com</t>
  </si>
  <si>
    <t>No</t>
  </si>
  <si>
    <t>x</t>
  </si>
  <si>
    <t>AB</t>
  </si>
  <si>
    <t>R</t>
  </si>
  <si>
    <t>H</t>
  </si>
  <si>
    <t>RBI</t>
  </si>
  <si>
    <t>2B</t>
  </si>
  <si>
    <t>3B</t>
  </si>
  <si>
    <t>HR</t>
  </si>
  <si>
    <t>AVG</t>
  </si>
  <si>
    <t>Cumulative Statistics</t>
  </si>
  <si>
    <t>K</t>
  </si>
  <si>
    <t>_____________________</t>
  </si>
  <si>
    <t>Team</t>
  </si>
  <si>
    <t>________________________</t>
  </si>
  <si>
    <t>Date</t>
  </si>
  <si>
    <t xml:space="preserve">DO NOT TOUCH FORMULAS </t>
  </si>
  <si>
    <t>1B</t>
  </si>
  <si>
    <t>P</t>
  </si>
  <si>
    <t>CF</t>
  </si>
  <si>
    <t>LF</t>
  </si>
  <si>
    <t>RF</t>
  </si>
  <si>
    <t xml:space="preserve">C </t>
  </si>
  <si>
    <t>dnp</t>
  </si>
  <si>
    <t>_HASHMONAIM_______________________</t>
  </si>
  <si>
    <t>BB</t>
  </si>
  <si>
    <t>OBP</t>
  </si>
  <si>
    <t>HBP</t>
  </si>
  <si>
    <t>TOTALS</t>
  </si>
  <si>
    <t>C</t>
  </si>
  <si>
    <t>SS</t>
  </si>
  <si>
    <t>Rehovot</t>
  </si>
  <si>
    <t>WEEK 2</t>
  </si>
  <si>
    <t>WEEK 3</t>
  </si>
  <si>
    <t>Bombers</t>
  </si>
  <si>
    <t>WEEK 4</t>
  </si>
  <si>
    <t>Patriots</t>
  </si>
  <si>
    <t>WEEK 5</t>
  </si>
  <si>
    <t>Angry Birds</t>
  </si>
  <si>
    <t>Putouts</t>
  </si>
  <si>
    <t>WEEK 6</t>
  </si>
  <si>
    <t>Jerusalem Aces</t>
  </si>
  <si>
    <t>Reached on error</t>
  </si>
  <si>
    <t>SLG</t>
  </si>
  <si>
    <t>WEEK 7</t>
  </si>
  <si>
    <t>WEEK 8</t>
  </si>
  <si>
    <t>Gezer Bats</t>
  </si>
  <si>
    <t>Thrown out</t>
  </si>
  <si>
    <t>Outs not used</t>
  </si>
  <si>
    <t>Potential outs</t>
  </si>
  <si>
    <t>Tel Aviv</t>
  </si>
  <si>
    <t>DH</t>
  </si>
  <si>
    <t>WEEK 9</t>
  </si>
  <si>
    <t>WEEK 10</t>
  </si>
  <si>
    <t>WEEK 11</t>
  </si>
  <si>
    <t>Games</t>
  </si>
  <si>
    <t>WEEK 12</t>
  </si>
  <si>
    <t>(DP)</t>
  </si>
  <si>
    <t>SO/PA</t>
  </si>
  <si>
    <t>BSH Predators</t>
  </si>
  <si>
    <t>game ended with 2 outs</t>
  </si>
  <si>
    <t>PLAYOFFS #1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</si>
  <si>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</si>
  <si>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</si>
  <si>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</si>
  <si>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</si>
  <si>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</si>
  <si>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</si>
  <si>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</si>
  <si>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</si>
  <si>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</si>
  <si>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</si>
  <si>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</si>
  <si>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</si>
  <si>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</si>
  <si>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</si>
  <si>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Team Name</t>
  </si>
  <si>
    <t>Season years</t>
  </si>
  <si>
    <t>Player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</si>
</sst>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00_);_(* \(#,##0.000\);_(* &quot;-&quot;??_);_(@_)"/>
    <numFmt numFmtId="166" formatCode="_(* #,###.000_);_(* \(#,###.000\);_(* &quot;-&quot;??_);_(@_)"/>
    <numFmt numFmtId="167" formatCode="0.0"/>
    <numFmt numFmtId="168" formatCode="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0" fontId="3" fillId="0" borderId="10" xfId="53" applyBorder="1" applyAlignment="1" applyProtection="1">
      <alignment/>
      <protection/>
    </xf>
    <xf numFmtId="16" fontId="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3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42" applyNumberFormat="1" applyFont="1" applyAlignment="1">
      <alignment/>
    </xf>
    <xf numFmtId="166" fontId="1" fillId="0" borderId="0" xfId="42" applyNumberFormat="1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ani.glazer@gmail.com" TargetMode="External" /><Relationship Id="rId2" Type="http://schemas.openxmlformats.org/officeDocument/2006/relationships/hyperlink" Target="mailto:Yoniandnoam@yahoo.com" TargetMode="External" /><Relationship Id="rId3" Type="http://schemas.openxmlformats.org/officeDocument/2006/relationships/hyperlink" Target="mailto:yonatando207@gmail.com" TargetMode="External" /><Relationship Id="rId4" Type="http://schemas.openxmlformats.org/officeDocument/2006/relationships/hyperlink" Target="mailto:jttdavid@aol.com" TargetMode="External" /><Relationship Id="rId5" Type="http://schemas.openxmlformats.org/officeDocument/2006/relationships/hyperlink" Target="mailto:danielritz8@gmail.com" TargetMode="External" /><Relationship Id="rId6" Type="http://schemas.openxmlformats.org/officeDocument/2006/relationships/hyperlink" Target="mailto:noam.gomets@gmail.com" TargetMode="External" /><Relationship Id="rId7" Type="http://schemas.openxmlformats.org/officeDocument/2006/relationships/hyperlink" Target="mailto:shelonR@danhotel.com" TargetMode="External" /><Relationship Id="rId8" Type="http://schemas.openxmlformats.org/officeDocument/2006/relationships/hyperlink" Target="mailto:vicshar@aol.com" TargetMode="Externa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6.8515625" style="0" bestFit="1" customWidth="1"/>
    <col min="2" max="2" width="7.00390625" style="0" bestFit="1" customWidth="1"/>
    <col min="10" max="10" width="9.140625" style="14" customWidth="1"/>
    <col min="14" max="14" width="9.140625" style="20" customWidth="1"/>
    <col min="15" max="15" width="8.57421875" style="0" customWidth="1"/>
    <col min="16" max="16" width="6.8515625" style="0" customWidth="1"/>
    <col min="18" max="18" width="9.140625" style="24" customWidth="1"/>
  </cols>
  <sheetData>
    <row r="1" spans="1:6" ht="12.75">
      <c r="A1" s="16" t="s">
        <v>55</v>
      </c>
      <c r="B1" s="16"/>
      <c r="C1" s="16"/>
      <c r="F1" s="13" t="s">
        <v>49</v>
      </c>
    </row>
    <row r="3" spans="2:18" s="12" customFormat="1" ht="12.75">
      <c r="B3" s="12" t="s">
        <v>94</v>
      </c>
      <c r="C3" s="12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5" t="s">
        <v>48</v>
      </c>
      <c r="K3" s="12" t="s">
        <v>50</v>
      </c>
      <c r="L3" s="12" t="s">
        <v>64</v>
      </c>
      <c r="M3" s="12" t="s">
        <v>66</v>
      </c>
      <c r="N3" s="21" t="s">
        <v>65</v>
      </c>
      <c r="P3" s="12" t="s">
        <v>82</v>
      </c>
      <c r="R3" s="25" t="s">
        <v>97</v>
      </c>
    </row>
    <row r="4" spans="1:18" ht="34.5" customHeight="1">
      <c r="A4" s="11" t="s">
        <v>101</v>
      </c>
      <c r="B4" s="17">
        <f>COUNTIF('By game'!A:A,'Cumulative Stats'!A4)</f>
        <v>12</v>
      </c>
      <c r="C4">
        <f>SUMIF('By game'!$A:$A,'Cumulative Stats'!$A4,'By game'!C:C)+SUMIF(Playoffs!$A:$A,'Cumulative Stats'!$A4,Playoffs!C:C)+SUMIF('WEEK 3'!$A:$A,'Cumulative Stats'!$A4,'WEEK 3'!C:C)++SUMIF('WEEK 4'!$A:$A,'Cumulative Stats'!$A4,'WEEK 4'!C:C)++SUMIF('WEEK 5'!$A:$A,'Cumulative Stats'!$A4,'WEEK 5'!C:C)</f>
        <v>21</v>
      </c>
      <c r="D4">
        <f>SUMIF('By game'!$A:$A,'Cumulative Stats'!$A4,'By game'!D:D)+SUMIF(Playoffs!$A:$A,'Cumulative Stats'!$A4,Playoffs!D:D)+SUMIF('WEEK 3'!$A:$A,'Cumulative Stats'!$A4,'WEEK 3'!D:D)++SUMIF('WEEK 4'!$A:$A,'Cumulative Stats'!$A4,'WEEK 4'!D:D)++SUMIF('WEEK 5'!$A:$A,'Cumulative Stats'!$A4,'WEEK 5'!D:D)</f>
        <v>11</v>
      </c>
      <c r="E4">
        <f>SUMIF('By game'!$A:$A,'Cumulative Stats'!$A4,'By game'!E:E)+SUMIF(Playoffs!$A:$A,'Cumulative Stats'!$A4,Playoffs!E:E)+SUMIF('WEEK 3'!$A:$A,'Cumulative Stats'!$A4,'WEEK 3'!E:E)++SUMIF('WEEK 4'!$A:$A,'Cumulative Stats'!$A4,'WEEK 4'!E:E)++SUMIF('WEEK 5'!$A:$A,'Cumulative Stats'!$A4,'WEEK 5'!E:E)</f>
        <v>5</v>
      </c>
      <c r="F4">
        <f>SUMIF('By game'!$A:$A,'Cumulative Stats'!$A4,'By game'!F:F)+SUMIF(Playoffs!$A:$A,'Cumulative Stats'!$A4,Playoffs!F:F)+SUMIF('WEEK 3'!$A:$A,'Cumulative Stats'!$A4,'WEEK 3'!F:F)++SUMIF('WEEK 4'!$A:$A,'Cumulative Stats'!$A4,'WEEK 4'!F:F)++SUMIF('WEEK 5'!$A:$A,'Cumulative Stats'!$A4,'WEEK 5'!F:F)</f>
        <v>4</v>
      </c>
      <c r="G4">
        <f>SUMIF('By game'!$A:$A,'Cumulative Stats'!$A4,'By game'!G:G)+SUMIF(Playoffs!$A:$A,'Cumulative Stats'!$A4,Playoffs!G:G)+SUMIF('WEEK 3'!$A:$A,'Cumulative Stats'!$A4,'WEEK 3'!G:G)++SUMIF('WEEK 4'!$A:$A,'Cumulative Stats'!$A4,'WEEK 4'!G:G)++SUMIF('WEEK 5'!$A:$A,'Cumulative Stats'!$A4,'WEEK 5'!G:G)</f>
        <v>0</v>
      </c>
      <c r="H4">
        <f>SUMIF('By game'!$A:$A,'Cumulative Stats'!$A4,'By game'!H:H)+SUMIF(Playoffs!$A:$A,'Cumulative Stats'!$A4,Playoffs!H:H)+SUMIF('WEEK 3'!$A:$A,'Cumulative Stats'!$A4,'WEEK 3'!H:H)++SUMIF('WEEK 4'!$A:$A,'Cumulative Stats'!$A4,'WEEK 4'!H:H)++SUMIF('WEEK 5'!$A:$A,'Cumulative Stats'!$A4,'WEEK 5'!H:H)</f>
        <v>0</v>
      </c>
      <c r="I4">
        <f>SUMIF('By game'!$A:$A,'Cumulative Stats'!$A4,'By game'!I:I)+SUMIF(Playoffs!$A:$A,'Cumulative Stats'!$A4,Playoffs!I:I)+SUMIF('WEEK 3'!$A:$A,'Cumulative Stats'!$A4,'WEEK 3'!I:I)++SUMIF('WEEK 4'!$A:$A,'Cumulative Stats'!$A4,'WEEK 4'!I:I)++SUMIF('WEEK 5'!$A:$A,'Cumulative Stats'!$A4,'WEEK 5'!I:I)</f>
        <v>0</v>
      </c>
      <c r="J4" s="14">
        <f aca="true" t="shared" si="0" ref="J4:J17">E4/C4</f>
        <v>0.23809523809523808</v>
      </c>
      <c r="K4">
        <f>SUMIF('By game'!$A:$A,'Cumulative Stats'!$A4,'By game'!K:K)+SUMIF(Playoffs!$A:$A,'Cumulative Stats'!$A4,Playoffs!K:K)+SUMIF('WEEK 3'!$A:$A,'Cumulative Stats'!$A4,'WEEK 3'!K:K)++SUMIF('WEEK 4'!$A:$A,'Cumulative Stats'!$A4,'WEEK 4'!K:K)++SUMIF('WEEK 5'!$A:$A,'Cumulative Stats'!$A4,'WEEK 5'!K:K)</f>
        <v>12</v>
      </c>
      <c r="L4">
        <f>SUMIF('By game'!$A:$A,'Cumulative Stats'!$A4,'By game'!L:L)+SUMIF(Playoffs!$A:$A,'Cumulative Stats'!$A4,Playoffs!L:L)+SUMIF('WEEK 3'!$A:$A,'Cumulative Stats'!$A4,'WEEK 3'!L:L)++SUMIF('WEEK 4'!$A:$A,'Cumulative Stats'!$A4,'WEEK 4'!L:L)++SUMIF('WEEK 5'!$A:$A,'Cumulative Stats'!$A4,'WEEK 5'!L:L)</f>
        <v>11</v>
      </c>
      <c r="M4">
        <f>SUMIF('By game'!$A:$A,'Cumulative Stats'!$A4,'By game'!M:M)+SUMIF(Playoffs!$A:$A,'Cumulative Stats'!$A4,Playoffs!M:M)+SUMIF('WEEK 3'!$A:$A,'Cumulative Stats'!$A4,'WEEK 3'!M:M)++SUMIF('WEEK 4'!$A:$A,'Cumulative Stats'!$A4,'WEEK 4'!M:M)++SUMIF('WEEK 5'!$A:$A,'Cumulative Stats'!$A4,'WEEK 5'!M:M)</f>
        <v>1</v>
      </c>
      <c r="N4" s="22">
        <f aca="true" t="shared" si="1" ref="N4:N17">(L4+E4+M4)/(C4+L4+M4)</f>
        <v>0.5151515151515151</v>
      </c>
      <c r="P4" s="22">
        <f>((E4-SUM(G4:I4))+(G4*2)+(H4*3)+(I4*4))/C4</f>
        <v>0.23809523809523808</v>
      </c>
      <c r="R4" s="24">
        <f>K4/(C4+L4)</f>
        <v>0.375</v>
      </c>
    </row>
    <row r="5" spans="1:18" ht="34.5" customHeight="1">
      <c r="A5" s="11" t="s">
        <v>102</v>
      </c>
      <c r="B5" s="17">
        <f>COUNTIF('By game'!A:A,'Cumulative Stats'!A5)</f>
        <v>12</v>
      </c>
      <c r="C5">
        <f>SUMIF('By game'!$A:$A,'Cumulative Stats'!$A5,'By game'!C:C)+SUMIF(Playoffs!$A:$A,'Cumulative Stats'!$A5,Playoffs!C:C)+SUMIF('WEEK 3'!$A:$A,'Cumulative Stats'!$A5,'WEEK 3'!C:C)++SUMIF('WEEK 4'!$A:$A,'Cumulative Stats'!$A5,'WEEK 4'!C:C)++SUMIF('WEEK 5'!$A:$A,'Cumulative Stats'!$A5,'WEEK 5'!C:C)</f>
        <v>38</v>
      </c>
      <c r="D5">
        <f>SUMIF('By game'!$A:$A,'Cumulative Stats'!$A5,'By game'!D:D)+SUMIF(Playoffs!$A:$A,'Cumulative Stats'!$A5,Playoffs!D:D)+SUMIF('WEEK 3'!$A:$A,'Cumulative Stats'!$A5,'WEEK 3'!D:D)++SUMIF('WEEK 4'!$A:$A,'Cumulative Stats'!$A5,'WEEK 4'!D:D)++SUMIF('WEEK 5'!$A:$A,'Cumulative Stats'!$A5,'WEEK 5'!D:D)</f>
        <v>20</v>
      </c>
      <c r="E5">
        <f>SUMIF('By game'!$A:$A,'Cumulative Stats'!$A5,'By game'!E:E)+SUMIF(Playoffs!$A:$A,'Cumulative Stats'!$A5,Playoffs!E:E)+SUMIF('WEEK 3'!$A:$A,'Cumulative Stats'!$A5,'WEEK 3'!E:E)++SUMIF('WEEK 4'!$A:$A,'Cumulative Stats'!$A5,'WEEK 4'!E:E)++SUMIF('WEEK 5'!$A:$A,'Cumulative Stats'!$A5,'WEEK 5'!E:E)</f>
        <v>14</v>
      </c>
      <c r="F5">
        <f>SUMIF('By game'!$A:$A,'Cumulative Stats'!$A5,'By game'!F:F)+SUMIF(Playoffs!$A:$A,'Cumulative Stats'!$A5,Playoffs!F:F)+SUMIF('WEEK 3'!$A:$A,'Cumulative Stats'!$A5,'WEEK 3'!F:F)++SUMIF('WEEK 4'!$A:$A,'Cumulative Stats'!$A5,'WEEK 4'!F:F)++SUMIF('WEEK 5'!$A:$A,'Cumulative Stats'!$A5,'WEEK 5'!F:F)</f>
        <v>17</v>
      </c>
      <c r="G5">
        <f>SUMIF('By game'!$A:$A,'Cumulative Stats'!$A5,'By game'!G:G)+SUMIF(Playoffs!$A:$A,'Cumulative Stats'!$A5,Playoffs!G:G)+SUMIF('WEEK 3'!$A:$A,'Cumulative Stats'!$A5,'WEEK 3'!G:G)++SUMIF('WEEK 4'!$A:$A,'Cumulative Stats'!$A5,'WEEK 4'!G:G)++SUMIF('WEEK 5'!$A:$A,'Cumulative Stats'!$A5,'WEEK 5'!G:G)</f>
        <v>4</v>
      </c>
      <c r="H5">
        <f>SUMIF('By game'!$A:$A,'Cumulative Stats'!$A5,'By game'!H:H)+SUMIF(Playoffs!$A:$A,'Cumulative Stats'!$A5,Playoffs!H:H)+SUMIF('WEEK 3'!$A:$A,'Cumulative Stats'!$A5,'WEEK 3'!H:H)++SUMIF('WEEK 4'!$A:$A,'Cumulative Stats'!$A5,'WEEK 4'!H:H)++SUMIF('WEEK 5'!$A:$A,'Cumulative Stats'!$A5,'WEEK 5'!H:H)</f>
        <v>2</v>
      </c>
      <c r="I5">
        <f>SUMIF('By game'!$A:$A,'Cumulative Stats'!$A5,'By game'!I:I)+SUMIF(Playoffs!$A:$A,'Cumulative Stats'!$A5,Playoffs!I:I)+SUMIF('WEEK 3'!$A:$A,'Cumulative Stats'!$A5,'WEEK 3'!I:I)++SUMIF('WEEK 4'!$A:$A,'Cumulative Stats'!$A5,'WEEK 4'!I:I)++SUMIF('WEEK 5'!$A:$A,'Cumulative Stats'!$A5,'WEEK 5'!I:I)</f>
        <v>1</v>
      </c>
      <c r="J5" s="14">
        <f>E5/C5</f>
        <v>0.3684210526315789</v>
      </c>
      <c r="K5">
        <f>SUMIF('By game'!$A:$A,'Cumulative Stats'!$A5,'By game'!K:K)+SUMIF(Playoffs!$A:$A,'Cumulative Stats'!$A5,Playoffs!K:K)+SUMIF('WEEK 3'!$A:$A,'Cumulative Stats'!$A5,'WEEK 3'!K:K)++SUMIF('WEEK 4'!$A:$A,'Cumulative Stats'!$A5,'WEEK 4'!K:K)++SUMIF('WEEK 5'!$A:$A,'Cumulative Stats'!$A5,'WEEK 5'!K:K)</f>
        <v>7</v>
      </c>
      <c r="L5">
        <f>SUMIF('By game'!$A:$A,'Cumulative Stats'!$A5,'By game'!L:L)+SUMIF(Playoffs!$A:$A,'Cumulative Stats'!$A5,Playoffs!L:L)+SUMIF('WEEK 3'!$A:$A,'Cumulative Stats'!$A5,'WEEK 3'!L:L)++SUMIF('WEEK 4'!$A:$A,'Cumulative Stats'!$A5,'WEEK 4'!L:L)++SUMIF('WEEK 5'!$A:$A,'Cumulative Stats'!$A5,'WEEK 5'!L:L)</f>
        <v>9</v>
      </c>
      <c r="M5">
        <f>SUMIF('By game'!$A:$A,'Cumulative Stats'!$A5,'By game'!M:M)+SUMIF(Playoffs!$A:$A,'Cumulative Stats'!$A5,Playoffs!M:M)+SUMIF('WEEK 3'!$A:$A,'Cumulative Stats'!$A5,'WEEK 3'!M:M)++SUMIF('WEEK 4'!$A:$A,'Cumulative Stats'!$A5,'WEEK 4'!M:M)++SUMIF('WEEK 5'!$A:$A,'Cumulative Stats'!$A5,'WEEK 5'!M:M)</f>
        <v>0</v>
      </c>
      <c r="N5" s="22">
        <f>(L5+E5+M5)/(C5+L5+M5)</f>
        <v>0.48936170212765956</v>
      </c>
      <c r="P5" s="22">
        <f aca="true" t="shared" si="2" ref="P5:P17">((E5-SUM(G5:I5))+(G5*2)+(H5*3)+(I5*4))/C5</f>
        <v>0.6578947368421053</v>
      </c>
      <c r="R5" s="24">
        <f aca="true" t="shared" si="3" ref="R5:R17">K5/(C5+L5)</f>
        <v>0.14893617021276595</v>
      </c>
    </row>
    <row r="6" spans="1:18" ht="34.5" customHeight="1">
      <c r="A6" s="11" t="s">
        <v>103</v>
      </c>
      <c r="B6" s="17">
        <f>COUNTIF('By game'!A:A,'Cumulative Stats'!A6)</f>
        <v>12</v>
      </c>
      <c r="C6">
        <f>SUMIF('By game'!$A:$A,'Cumulative Stats'!$A6,'By game'!C:C)+SUMIF(Playoffs!$A:$A,'Cumulative Stats'!$A6,Playoffs!C:C)+SUMIF('WEEK 3'!$A:$A,'Cumulative Stats'!$A6,'WEEK 3'!C:C)++SUMIF('WEEK 4'!$A:$A,'Cumulative Stats'!$A6,'WEEK 4'!C:C)++SUMIF('WEEK 5'!$A:$A,'Cumulative Stats'!$A6,'WEEK 5'!C:C)</f>
        <v>38</v>
      </c>
      <c r="D6">
        <f>SUMIF('By game'!$A:$A,'Cumulative Stats'!$A6,'By game'!D:D)+SUMIF(Playoffs!$A:$A,'Cumulative Stats'!$A6,Playoffs!D:D)+SUMIF('WEEK 3'!$A:$A,'Cumulative Stats'!$A6,'WEEK 3'!D:D)++SUMIF('WEEK 4'!$A:$A,'Cumulative Stats'!$A6,'WEEK 4'!D:D)++SUMIF('WEEK 5'!$A:$A,'Cumulative Stats'!$A6,'WEEK 5'!D:D)</f>
        <v>21</v>
      </c>
      <c r="E6">
        <f>SUMIF('By game'!$A:$A,'Cumulative Stats'!$A6,'By game'!E:E)+SUMIF(Playoffs!$A:$A,'Cumulative Stats'!$A6,Playoffs!E:E)+SUMIF('WEEK 3'!$A:$A,'Cumulative Stats'!$A6,'WEEK 3'!E:E)++SUMIF('WEEK 4'!$A:$A,'Cumulative Stats'!$A6,'WEEK 4'!E:E)++SUMIF('WEEK 5'!$A:$A,'Cumulative Stats'!$A6,'WEEK 5'!E:E)</f>
        <v>23</v>
      </c>
      <c r="F6">
        <f>SUMIF('By game'!$A:$A,'Cumulative Stats'!$A6,'By game'!F:F)+SUMIF(Playoffs!$A:$A,'Cumulative Stats'!$A6,Playoffs!F:F)+SUMIF('WEEK 3'!$A:$A,'Cumulative Stats'!$A6,'WEEK 3'!F:F)++SUMIF('WEEK 4'!$A:$A,'Cumulative Stats'!$A6,'WEEK 4'!F:F)++SUMIF('WEEK 5'!$A:$A,'Cumulative Stats'!$A6,'WEEK 5'!F:F)</f>
        <v>21</v>
      </c>
      <c r="G6">
        <f>SUMIF('By game'!$A:$A,'Cumulative Stats'!$A6,'By game'!G:G)+SUMIF(Playoffs!$A:$A,'Cumulative Stats'!$A6,Playoffs!G:G)+SUMIF('WEEK 3'!$A:$A,'Cumulative Stats'!$A6,'WEEK 3'!G:G)++SUMIF('WEEK 4'!$A:$A,'Cumulative Stats'!$A6,'WEEK 4'!G:G)++SUMIF('WEEK 5'!$A:$A,'Cumulative Stats'!$A6,'WEEK 5'!G:G)</f>
        <v>4</v>
      </c>
      <c r="H6">
        <f>SUMIF('By game'!$A:$A,'Cumulative Stats'!$A6,'By game'!H:H)+SUMIF(Playoffs!$A:$A,'Cumulative Stats'!$A6,Playoffs!H:H)+SUMIF('WEEK 3'!$A:$A,'Cumulative Stats'!$A6,'WEEK 3'!H:H)++SUMIF('WEEK 4'!$A:$A,'Cumulative Stats'!$A6,'WEEK 4'!H:H)++SUMIF('WEEK 5'!$A:$A,'Cumulative Stats'!$A6,'WEEK 5'!H:H)</f>
        <v>2</v>
      </c>
      <c r="I6">
        <f>SUMIF('By game'!$A:$A,'Cumulative Stats'!$A6,'By game'!I:I)+SUMIF(Playoffs!$A:$A,'Cumulative Stats'!$A6,Playoffs!I:I)+SUMIF('WEEK 3'!$A:$A,'Cumulative Stats'!$A6,'WEEK 3'!I:I)++SUMIF('WEEK 4'!$A:$A,'Cumulative Stats'!$A6,'WEEK 4'!I:I)++SUMIF('WEEK 5'!$A:$A,'Cumulative Stats'!$A6,'WEEK 5'!I:I)</f>
        <v>2</v>
      </c>
      <c r="J6" s="14">
        <f t="shared" si="0"/>
        <v>0.6052631578947368</v>
      </c>
      <c r="K6">
        <f>SUMIF('By game'!$A:$A,'Cumulative Stats'!$A6,'By game'!K:K)+SUMIF(Playoffs!$A:$A,'Cumulative Stats'!$A6,Playoffs!K:K)+SUMIF('WEEK 3'!$A:$A,'Cumulative Stats'!$A6,'WEEK 3'!K:K)++SUMIF('WEEK 4'!$A:$A,'Cumulative Stats'!$A6,'WEEK 4'!K:K)++SUMIF('WEEK 5'!$A:$A,'Cumulative Stats'!$A6,'WEEK 5'!K:K)</f>
        <v>6</v>
      </c>
      <c r="L6">
        <f>SUMIF('By game'!$A:$A,'Cumulative Stats'!$A6,'By game'!L:L)+SUMIF(Playoffs!$A:$A,'Cumulative Stats'!$A6,Playoffs!L:L)+SUMIF('WEEK 3'!$A:$A,'Cumulative Stats'!$A6,'WEEK 3'!L:L)++SUMIF('WEEK 4'!$A:$A,'Cumulative Stats'!$A6,'WEEK 4'!L:L)++SUMIF('WEEK 5'!$A:$A,'Cumulative Stats'!$A6,'WEEK 5'!L:L)</f>
        <v>6</v>
      </c>
      <c r="M6">
        <f>SUMIF('By game'!$A:$A,'Cumulative Stats'!$A6,'By game'!M:M)+SUMIF(Playoffs!$A:$A,'Cumulative Stats'!$A6,Playoffs!M:M)+SUMIF('WEEK 3'!$A:$A,'Cumulative Stats'!$A6,'WEEK 3'!M:M)++SUMIF('WEEK 4'!$A:$A,'Cumulative Stats'!$A6,'WEEK 4'!M:M)++SUMIF('WEEK 5'!$A:$A,'Cumulative Stats'!$A6,'WEEK 5'!M:M)</f>
        <v>0</v>
      </c>
      <c r="N6" s="22">
        <f t="shared" si="1"/>
        <v>0.6590909090909091</v>
      </c>
      <c r="P6" s="22">
        <f t="shared" si="2"/>
        <v>0.9736842105263158</v>
      </c>
      <c r="R6" s="24">
        <f t="shared" si="3"/>
        <v>0.13636363636363635</v>
      </c>
    </row>
    <row r="7" spans="1:18" ht="34.5" customHeight="1">
      <c r="A7" s="11" t="s">
        <v>104</v>
      </c>
      <c r="B7" s="17">
        <f>COUNTIF('By game'!A:A,'Cumulative Stats'!A7)</f>
        <v>12</v>
      </c>
      <c r="C7">
        <f>SUMIF('By game'!$A:$A,'Cumulative Stats'!$A7,'By game'!C:C)+SUMIF(Playoffs!$A:$A,'Cumulative Stats'!$A7,Playoffs!C:C)+SUMIF('WEEK 3'!$A:$A,'Cumulative Stats'!$A7,'WEEK 3'!C:C)++SUMIF('WEEK 4'!$A:$A,'Cumulative Stats'!$A7,'WEEK 4'!C:C)++SUMIF('WEEK 5'!$A:$A,'Cumulative Stats'!$A7,'WEEK 5'!C:C)</f>
        <v>35</v>
      </c>
      <c r="D7">
        <f>SUMIF('By game'!$A:$A,'Cumulative Stats'!$A7,'By game'!D:D)+SUMIF(Playoffs!$A:$A,'Cumulative Stats'!$A7,Playoffs!D:D)+SUMIF('WEEK 3'!$A:$A,'Cumulative Stats'!$A7,'WEEK 3'!D:D)++SUMIF('WEEK 4'!$A:$A,'Cumulative Stats'!$A7,'WEEK 4'!D:D)++SUMIF('WEEK 5'!$A:$A,'Cumulative Stats'!$A7,'WEEK 5'!D:D)</f>
        <v>16</v>
      </c>
      <c r="E7">
        <f>SUMIF('By game'!$A:$A,'Cumulative Stats'!$A7,'By game'!E:E)+SUMIF(Playoffs!$A:$A,'Cumulative Stats'!$A7,Playoffs!E:E)+SUMIF('WEEK 3'!$A:$A,'Cumulative Stats'!$A7,'WEEK 3'!E:E)++SUMIF('WEEK 4'!$A:$A,'Cumulative Stats'!$A7,'WEEK 4'!E:E)++SUMIF('WEEK 5'!$A:$A,'Cumulative Stats'!$A7,'WEEK 5'!E:E)</f>
        <v>18</v>
      </c>
      <c r="F7">
        <f>SUMIF('By game'!$A:$A,'Cumulative Stats'!$A7,'By game'!F:F)+SUMIF(Playoffs!$A:$A,'Cumulative Stats'!$A7,Playoffs!F:F)+SUMIF('WEEK 3'!$A:$A,'Cumulative Stats'!$A7,'WEEK 3'!F:F)++SUMIF('WEEK 4'!$A:$A,'Cumulative Stats'!$A7,'WEEK 4'!F:F)++SUMIF('WEEK 5'!$A:$A,'Cumulative Stats'!$A7,'WEEK 5'!F:F)</f>
        <v>13</v>
      </c>
      <c r="G7">
        <f>SUMIF('By game'!$A:$A,'Cumulative Stats'!$A7,'By game'!G:G)+SUMIF(Playoffs!$A:$A,'Cumulative Stats'!$A7,Playoffs!G:G)+SUMIF('WEEK 3'!$A:$A,'Cumulative Stats'!$A7,'WEEK 3'!G:G)++SUMIF('WEEK 4'!$A:$A,'Cumulative Stats'!$A7,'WEEK 4'!G:G)++SUMIF('WEEK 5'!$A:$A,'Cumulative Stats'!$A7,'WEEK 5'!G:G)</f>
        <v>5</v>
      </c>
      <c r="H7">
        <f>SUMIF('By game'!$A:$A,'Cumulative Stats'!$A7,'By game'!H:H)+SUMIF(Playoffs!$A:$A,'Cumulative Stats'!$A7,Playoffs!H:H)+SUMIF('WEEK 3'!$A:$A,'Cumulative Stats'!$A7,'WEEK 3'!H:H)++SUMIF('WEEK 4'!$A:$A,'Cumulative Stats'!$A7,'WEEK 4'!H:H)++SUMIF('WEEK 5'!$A:$A,'Cumulative Stats'!$A7,'WEEK 5'!H:H)</f>
        <v>1</v>
      </c>
      <c r="I7">
        <f>SUMIF('By game'!$A:$A,'Cumulative Stats'!$A7,'By game'!I:I)+SUMIF(Playoffs!$A:$A,'Cumulative Stats'!$A7,Playoffs!I:I)+SUMIF('WEEK 3'!$A:$A,'Cumulative Stats'!$A7,'WEEK 3'!I:I)++SUMIF('WEEK 4'!$A:$A,'Cumulative Stats'!$A7,'WEEK 4'!I:I)++SUMIF('WEEK 5'!$A:$A,'Cumulative Stats'!$A7,'WEEK 5'!I:I)</f>
        <v>1</v>
      </c>
      <c r="J7" s="14">
        <f>E7/C7</f>
        <v>0.5142857142857142</v>
      </c>
      <c r="K7">
        <f>SUMIF('By game'!$A:$A,'Cumulative Stats'!$A7,'By game'!K:K)+SUMIF(Playoffs!$A:$A,'Cumulative Stats'!$A7,Playoffs!K:K)+SUMIF('WEEK 3'!$A:$A,'Cumulative Stats'!$A7,'WEEK 3'!K:K)++SUMIF('WEEK 4'!$A:$A,'Cumulative Stats'!$A7,'WEEK 4'!K:K)++SUMIF('WEEK 5'!$A:$A,'Cumulative Stats'!$A7,'WEEK 5'!K:K)</f>
        <v>5</v>
      </c>
      <c r="L7">
        <f>SUMIF('By game'!$A:$A,'Cumulative Stats'!$A7,'By game'!L:L)+SUMIF(Playoffs!$A:$A,'Cumulative Stats'!$A7,Playoffs!L:L)+SUMIF('WEEK 3'!$A:$A,'Cumulative Stats'!$A7,'WEEK 3'!L:L)++SUMIF('WEEK 4'!$A:$A,'Cumulative Stats'!$A7,'WEEK 4'!L:L)++SUMIF('WEEK 5'!$A:$A,'Cumulative Stats'!$A7,'WEEK 5'!L:L)</f>
        <v>5</v>
      </c>
      <c r="M7">
        <f>SUMIF('By game'!$A:$A,'Cumulative Stats'!$A7,'By game'!M:M)+SUMIF(Playoffs!$A:$A,'Cumulative Stats'!$A7,Playoffs!M:M)+SUMIF('WEEK 3'!$A:$A,'Cumulative Stats'!$A7,'WEEK 3'!M:M)++SUMIF('WEEK 4'!$A:$A,'Cumulative Stats'!$A7,'WEEK 4'!M:M)++SUMIF('WEEK 5'!$A:$A,'Cumulative Stats'!$A7,'WEEK 5'!M:M)</f>
        <v>1</v>
      </c>
      <c r="N7" s="22">
        <f>(L7+E7+M7)/(C7+L7+M7)</f>
        <v>0.5853658536585366</v>
      </c>
      <c r="P7" s="22">
        <f t="shared" si="2"/>
        <v>0.8</v>
      </c>
      <c r="R7" s="24">
        <f t="shared" si="3"/>
        <v>0.125</v>
      </c>
    </row>
    <row r="8" spans="1:18" ht="34.5" customHeight="1">
      <c r="A8" s="11" t="s">
        <v>105</v>
      </c>
      <c r="B8" s="17">
        <f>COUNTIF('By game'!A:A,'Cumulative Stats'!A8)</f>
        <v>12</v>
      </c>
      <c r="C8">
        <f>SUMIF('By game'!$A:$A,'Cumulative Stats'!$A8,'By game'!C:C)+SUMIF(Playoffs!$A:$A,'Cumulative Stats'!$A8,Playoffs!C:C)+SUMIF('WEEK 3'!$A:$A,'Cumulative Stats'!$A8,'WEEK 3'!C:C)++SUMIF('WEEK 4'!$A:$A,'Cumulative Stats'!$A8,'WEEK 4'!C:C)++SUMIF('WEEK 5'!$A:$A,'Cumulative Stats'!$A8,'WEEK 5'!C:C)</f>
        <v>32</v>
      </c>
      <c r="D8">
        <f>SUMIF('By game'!$A:$A,'Cumulative Stats'!$A8,'By game'!D:D)+SUMIF(Playoffs!$A:$A,'Cumulative Stats'!$A8,Playoffs!D:D)+SUMIF('WEEK 3'!$A:$A,'Cumulative Stats'!$A8,'WEEK 3'!D:D)++SUMIF('WEEK 4'!$A:$A,'Cumulative Stats'!$A8,'WEEK 4'!D:D)++SUMIF('WEEK 5'!$A:$A,'Cumulative Stats'!$A8,'WEEK 5'!D:D)</f>
        <v>9</v>
      </c>
      <c r="E8">
        <f>SUMIF('By game'!$A:$A,'Cumulative Stats'!$A8,'By game'!E:E)+SUMIF(Playoffs!$A:$A,'Cumulative Stats'!$A8,Playoffs!E:E)+SUMIF('WEEK 3'!$A:$A,'Cumulative Stats'!$A8,'WEEK 3'!E:E)++SUMIF('WEEK 4'!$A:$A,'Cumulative Stats'!$A8,'WEEK 4'!E:E)++SUMIF('WEEK 5'!$A:$A,'Cumulative Stats'!$A8,'WEEK 5'!E:E)</f>
        <v>12</v>
      </c>
      <c r="F8">
        <f>SUMIF('By game'!$A:$A,'Cumulative Stats'!$A8,'By game'!F:F)+SUMIF(Playoffs!$A:$A,'Cumulative Stats'!$A8,Playoffs!F:F)+SUMIF('WEEK 3'!$A:$A,'Cumulative Stats'!$A8,'WEEK 3'!F:F)++SUMIF('WEEK 4'!$A:$A,'Cumulative Stats'!$A8,'WEEK 4'!F:F)++SUMIF('WEEK 5'!$A:$A,'Cumulative Stats'!$A8,'WEEK 5'!F:F)</f>
        <v>17</v>
      </c>
      <c r="G8">
        <f>SUMIF('By game'!$A:$A,'Cumulative Stats'!$A8,'By game'!G:G)+SUMIF(Playoffs!$A:$A,'Cumulative Stats'!$A8,Playoffs!G:G)+SUMIF('WEEK 3'!$A:$A,'Cumulative Stats'!$A8,'WEEK 3'!G:G)++SUMIF('WEEK 4'!$A:$A,'Cumulative Stats'!$A8,'WEEK 4'!G:G)++SUMIF('WEEK 5'!$A:$A,'Cumulative Stats'!$A8,'WEEK 5'!G:G)</f>
        <v>3</v>
      </c>
      <c r="H8">
        <f>SUMIF('By game'!$A:$A,'Cumulative Stats'!$A8,'By game'!H:H)+SUMIF(Playoffs!$A:$A,'Cumulative Stats'!$A8,Playoffs!H:H)+SUMIF('WEEK 3'!$A:$A,'Cumulative Stats'!$A8,'WEEK 3'!H:H)++SUMIF('WEEK 4'!$A:$A,'Cumulative Stats'!$A8,'WEEK 4'!H:H)++SUMIF('WEEK 5'!$A:$A,'Cumulative Stats'!$A8,'WEEK 5'!H:H)</f>
        <v>0</v>
      </c>
      <c r="I8">
        <f>SUMIF('By game'!$A:$A,'Cumulative Stats'!$A8,'By game'!I:I)+SUMIF(Playoffs!$A:$A,'Cumulative Stats'!$A8,Playoffs!I:I)+SUMIF('WEEK 3'!$A:$A,'Cumulative Stats'!$A8,'WEEK 3'!I:I)++SUMIF('WEEK 4'!$A:$A,'Cumulative Stats'!$A8,'WEEK 4'!I:I)++SUMIF('WEEK 5'!$A:$A,'Cumulative Stats'!$A8,'WEEK 5'!I:I)</f>
        <v>0</v>
      </c>
      <c r="J8" s="14">
        <f>E8/C8</f>
        <v>0.375</v>
      </c>
      <c r="K8">
        <f>SUMIF('By game'!$A:$A,'Cumulative Stats'!$A8,'By game'!K:K)+SUMIF(Playoffs!$A:$A,'Cumulative Stats'!$A8,Playoffs!K:K)+SUMIF('WEEK 3'!$A:$A,'Cumulative Stats'!$A8,'WEEK 3'!K:K)++SUMIF('WEEK 4'!$A:$A,'Cumulative Stats'!$A8,'WEEK 4'!K:K)++SUMIF('WEEK 5'!$A:$A,'Cumulative Stats'!$A8,'WEEK 5'!K:K)</f>
        <v>12</v>
      </c>
      <c r="L8">
        <f>SUMIF('By game'!$A:$A,'Cumulative Stats'!$A8,'By game'!L:L)+SUMIF(Playoffs!$A:$A,'Cumulative Stats'!$A8,Playoffs!L:L)+SUMIF('WEEK 3'!$A:$A,'Cumulative Stats'!$A8,'WEEK 3'!L:L)++SUMIF('WEEK 4'!$A:$A,'Cumulative Stats'!$A8,'WEEK 4'!L:L)++SUMIF('WEEK 5'!$A:$A,'Cumulative Stats'!$A8,'WEEK 5'!L:L)</f>
        <v>10</v>
      </c>
      <c r="M8">
        <f>SUMIF('By game'!$A:$A,'Cumulative Stats'!$A8,'By game'!M:M)+SUMIF(Playoffs!$A:$A,'Cumulative Stats'!$A8,Playoffs!M:M)+SUMIF('WEEK 3'!$A:$A,'Cumulative Stats'!$A8,'WEEK 3'!M:M)++SUMIF('WEEK 4'!$A:$A,'Cumulative Stats'!$A8,'WEEK 4'!M:M)++SUMIF('WEEK 5'!$A:$A,'Cumulative Stats'!$A8,'WEEK 5'!M:M)</f>
        <v>0</v>
      </c>
      <c r="N8" s="22">
        <f>(L8+E8+M8)/(C8+L8+M8)</f>
        <v>0.5238095238095238</v>
      </c>
      <c r="P8" s="22">
        <f>((E8-SUM(G8:I8))+(G8*2)+(H8*3)+(I8*4))/C8</f>
        <v>0.46875</v>
      </c>
      <c r="R8" s="24">
        <f t="shared" si="3"/>
        <v>0.2857142857142857</v>
      </c>
    </row>
    <row r="9" spans="1:18" ht="34.5" customHeight="1">
      <c r="A9" s="11" t="s">
        <v>106</v>
      </c>
      <c r="B9" s="17">
        <f>COUNTIF('By game'!A:A,'Cumulative Stats'!A9)</f>
        <v>12</v>
      </c>
      <c r="C9">
        <f>SUMIF('By game'!$A:$A,'Cumulative Stats'!$A9,'By game'!C:C)+SUMIF(Playoffs!$A:$A,'Cumulative Stats'!$A9,Playoffs!C:C)+SUMIF('WEEK 3'!$A:$A,'Cumulative Stats'!$A9,'WEEK 3'!C:C)++SUMIF('WEEK 4'!$A:$A,'Cumulative Stats'!$A9,'WEEK 4'!C:C)++SUMIF('WEEK 5'!$A:$A,'Cumulative Stats'!$A9,'WEEK 5'!C:C)</f>
        <v>27</v>
      </c>
      <c r="D9">
        <f>SUMIF('By game'!$A:$A,'Cumulative Stats'!$A9,'By game'!D:D)+SUMIF(Playoffs!$A:$A,'Cumulative Stats'!$A9,Playoffs!D:D)+SUMIF('WEEK 3'!$A:$A,'Cumulative Stats'!$A9,'WEEK 3'!D:D)++SUMIF('WEEK 4'!$A:$A,'Cumulative Stats'!$A9,'WEEK 4'!D:D)++SUMIF('WEEK 5'!$A:$A,'Cumulative Stats'!$A9,'WEEK 5'!D:D)</f>
        <v>6</v>
      </c>
      <c r="E9">
        <f>SUMIF('By game'!$A:$A,'Cumulative Stats'!$A9,'By game'!E:E)+SUMIF(Playoffs!$A:$A,'Cumulative Stats'!$A9,Playoffs!E:E)+SUMIF('WEEK 3'!$A:$A,'Cumulative Stats'!$A9,'WEEK 3'!E:E)++SUMIF('WEEK 4'!$A:$A,'Cumulative Stats'!$A9,'WEEK 4'!E:E)++SUMIF('WEEK 5'!$A:$A,'Cumulative Stats'!$A9,'WEEK 5'!E:E)</f>
        <v>8</v>
      </c>
      <c r="F9">
        <f>SUMIF('By game'!$A:$A,'Cumulative Stats'!$A9,'By game'!F:F)+SUMIF(Playoffs!$A:$A,'Cumulative Stats'!$A9,Playoffs!F:F)+SUMIF('WEEK 3'!$A:$A,'Cumulative Stats'!$A9,'WEEK 3'!F:F)++SUMIF('WEEK 4'!$A:$A,'Cumulative Stats'!$A9,'WEEK 4'!F:F)++SUMIF('WEEK 5'!$A:$A,'Cumulative Stats'!$A9,'WEEK 5'!F:F)</f>
        <v>11</v>
      </c>
      <c r="G9">
        <f>SUMIF('By game'!$A:$A,'Cumulative Stats'!$A9,'By game'!G:G)+SUMIF(Playoffs!$A:$A,'Cumulative Stats'!$A9,Playoffs!G:G)+SUMIF('WEEK 3'!$A:$A,'Cumulative Stats'!$A9,'WEEK 3'!G:G)++SUMIF('WEEK 4'!$A:$A,'Cumulative Stats'!$A9,'WEEK 4'!G:G)++SUMIF('WEEK 5'!$A:$A,'Cumulative Stats'!$A9,'WEEK 5'!G:G)</f>
        <v>1</v>
      </c>
      <c r="H9">
        <f>SUMIF('By game'!$A:$A,'Cumulative Stats'!$A9,'By game'!H:H)+SUMIF(Playoffs!$A:$A,'Cumulative Stats'!$A9,Playoffs!H:H)+SUMIF('WEEK 3'!$A:$A,'Cumulative Stats'!$A9,'WEEK 3'!H:H)++SUMIF('WEEK 4'!$A:$A,'Cumulative Stats'!$A9,'WEEK 4'!H:H)++SUMIF('WEEK 5'!$A:$A,'Cumulative Stats'!$A9,'WEEK 5'!H:H)</f>
        <v>0</v>
      </c>
      <c r="I9">
        <f>SUMIF('By game'!$A:$A,'Cumulative Stats'!$A9,'By game'!I:I)+SUMIF(Playoffs!$A:$A,'Cumulative Stats'!$A9,Playoffs!I:I)+SUMIF('WEEK 3'!$A:$A,'Cumulative Stats'!$A9,'WEEK 3'!I:I)++SUMIF('WEEK 4'!$A:$A,'Cumulative Stats'!$A9,'WEEK 4'!I:I)++SUMIF('WEEK 5'!$A:$A,'Cumulative Stats'!$A9,'WEEK 5'!I:I)</f>
        <v>1</v>
      </c>
      <c r="J9" s="14">
        <f>E9/C9</f>
        <v>0.2962962962962963</v>
      </c>
      <c r="K9">
        <f>SUMIF('By game'!$A:$A,'Cumulative Stats'!$A9,'By game'!K:K)+SUMIF(Playoffs!$A:$A,'Cumulative Stats'!$A9,Playoffs!K:K)+SUMIF('WEEK 3'!$A:$A,'Cumulative Stats'!$A9,'WEEK 3'!K:K)++SUMIF('WEEK 4'!$A:$A,'Cumulative Stats'!$A9,'WEEK 4'!K:K)++SUMIF('WEEK 5'!$A:$A,'Cumulative Stats'!$A9,'WEEK 5'!K:K)</f>
        <v>12</v>
      </c>
      <c r="L9">
        <f>SUMIF('By game'!$A:$A,'Cumulative Stats'!$A9,'By game'!L:L)+SUMIF(Playoffs!$A:$A,'Cumulative Stats'!$A9,Playoffs!L:L)+SUMIF('WEEK 3'!$A:$A,'Cumulative Stats'!$A9,'WEEK 3'!L:L)++SUMIF('WEEK 4'!$A:$A,'Cumulative Stats'!$A9,'WEEK 4'!L:L)++SUMIF('WEEK 5'!$A:$A,'Cumulative Stats'!$A9,'WEEK 5'!L:L)</f>
        <v>9</v>
      </c>
      <c r="M9">
        <f>SUMIF('By game'!$A:$A,'Cumulative Stats'!$A9,'By game'!M:M)+SUMIF(Playoffs!$A:$A,'Cumulative Stats'!$A9,Playoffs!M:M)+SUMIF('WEEK 3'!$A:$A,'Cumulative Stats'!$A9,'WEEK 3'!M:M)++SUMIF('WEEK 4'!$A:$A,'Cumulative Stats'!$A9,'WEEK 4'!M:M)++SUMIF('WEEK 5'!$A:$A,'Cumulative Stats'!$A9,'WEEK 5'!M:M)</f>
        <v>1</v>
      </c>
      <c r="N9" s="22">
        <f>(L9+E9+M9)/(C9+L9+M9)</f>
        <v>0.4864864864864865</v>
      </c>
      <c r="P9" s="22">
        <f>((E9-SUM(G9:I9))+(G9*2)+(H9*3)+(I9*4))/C9</f>
        <v>0.4444444444444444</v>
      </c>
      <c r="R9" s="24">
        <f t="shared" si="3"/>
        <v>0.3333333333333333</v>
      </c>
    </row>
    <row r="10" spans="1:18" ht="34.5" customHeight="1">
      <c r="A10" s="11" t="s">
        <v>107</v>
      </c>
      <c r="B10" s="17">
        <f>COUNTIF('By game'!A:A,'Cumulative Stats'!A10)</f>
        <v>12</v>
      </c>
      <c r="C10">
        <f>SUMIF('By game'!$A:$A,'Cumulative Stats'!$A10,'By game'!C:C)+SUMIF(Playoffs!$A:$A,'Cumulative Stats'!$A10,Playoffs!C:C)+SUMIF('WEEK 3'!$A:$A,'Cumulative Stats'!$A10,'WEEK 3'!C:C)++SUMIF('WEEK 4'!$A:$A,'Cumulative Stats'!$A10,'WEEK 4'!C:C)++SUMIF('WEEK 5'!$A:$A,'Cumulative Stats'!$A10,'WEEK 5'!C:C)</f>
        <v>26</v>
      </c>
      <c r="D10">
        <f>SUMIF('By game'!$A:$A,'Cumulative Stats'!$A10,'By game'!D:D)+SUMIF(Playoffs!$A:$A,'Cumulative Stats'!$A10,Playoffs!D:D)+SUMIF('WEEK 3'!$A:$A,'Cumulative Stats'!$A10,'WEEK 3'!D:D)++SUMIF('WEEK 4'!$A:$A,'Cumulative Stats'!$A10,'WEEK 4'!D:D)++SUMIF('WEEK 5'!$A:$A,'Cumulative Stats'!$A10,'WEEK 5'!D:D)</f>
        <v>9</v>
      </c>
      <c r="E10">
        <f>SUMIF('By game'!$A:$A,'Cumulative Stats'!$A10,'By game'!E:E)+SUMIF(Playoffs!$A:$A,'Cumulative Stats'!$A10,Playoffs!E:E)+SUMIF('WEEK 3'!$A:$A,'Cumulative Stats'!$A10,'WEEK 3'!E:E)++SUMIF('WEEK 4'!$A:$A,'Cumulative Stats'!$A10,'WEEK 4'!E:E)++SUMIF('WEEK 5'!$A:$A,'Cumulative Stats'!$A10,'WEEK 5'!E:E)</f>
        <v>10</v>
      </c>
      <c r="F10">
        <f>SUMIF('By game'!$A:$A,'Cumulative Stats'!$A10,'By game'!F:F)+SUMIF(Playoffs!$A:$A,'Cumulative Stats'!$A10,Playoffs!F:F)+SUMIF('WEEK 3'!$A:$A,'Cumulative Stats'!$A10,'WEEK 3'!F:F)++SUMIF('WEEK 4'!$A:$A,'Cumulative Stats'!$A10,'WEEK 4'!F:F)++SUMIF('WEEK 5'!$A:$A,'Cumulative Stats'!$A10,'WEEK 5'!F:F)</f>
        <v>6</v>
      </c>
      <c r="G10">
        <f>SUMIF('By game'!$A:$A,'Cumulative Stats'!$A10,'By game'!G:G)+SUMIF(Playoffs!$A:$A,'Cumulative Stats'!$A10,Playoffs!G:G)+SUMIF('WEEK 3'!$A:$A,'Cumulative Stats'!$A10,'WEEK 3'!G:G)++SUMIF('WEEK 4'!$A:$A,'Cumulative Stats'!$A10,'WEEK 4'!G:G)++SUMIF('WEEK 5'!$A:$A,'Cumulative Stats'!$A10,'WEEK 5'!G:G)</f>
        <v>1</v>
      </c>
      <c r="H10">
        <f>SUMIF('By game'!$A:$A,'Cumulative Stats'!$A10,'By game'!H:H)+SUMIF(Playoffs!$A:$A,'Cumulative Stats'!$A10,Playoffs!H:H)+SUMIF('WEEK 3'!$A:$A,'Cumulative Stats'!$A10,'WEEK 3'!H:H)++SUMIF('WEEK 4'!$A:$A,'Cumulative Stats'!$A10,'WEEK 4'!H:H)++SUMIF('WEEK 5'!$A:$A,'Cumulative Stats'!$A10,'WEEK 5'!H:H)</f>
        <v>0</v>
      </c>
      <c r="I10">
        <f>SUMIF('By game'!$A:$A,'Cumulative Stats'!$A10,'By game'!I:I)+SUMIF(Playoffs!$A:$A,'Cumulative Stats'!$A10,Playoffs!I:I)+SUMIF('WEEK 3'!$A:$A,'Cumulative Stats'!$A10,'WEEK 3'!I:I)++SUMIF('WEEK 4'!$A:$A,'Cumulative Stats'!$A10,'WEEK 4'!I:I)++SUMIF('WEEK 5'!$A:$A,'Cumulative Stats'!$A10,'WEEK 5'!I:I)</f>
        <v>0</v>
      </c>
      <c r="J10" s="14">
        <f>E10/C10</f>
        <v>0.38461538461538464</v>
      </c>
      <c r="K10">
        <f>SUMIF('By game'!$A:$A,'Cumulative Stats'!$A10,'By game'!K:K)+SUMIF(Playoffs!$A:$A,'Cumulative Stats'!$A10,Playoffs!K:K)+SUMIF('WEEK 3'!$A:$A,'Cumulative Stats'!$A10,'WEEK 3'!K:K)++SUMIF('WEEK 4'!$A:$A,'Cumulative Stats'!$A10,'WEEK 4'!K:K)++SUMIF('WEEK 5'!$A:$A,'Cumulative Stats'!$A10,'WEEK 5'!K:K)</f>
        <v>10</v>
      </c>
      <c r="L10">
        <f>SUMIF('By game'!$A:$A,'Cumulative Stats'!$A10,'By game'!L:L)+SUMIF(Playoffs!$A:$A,'Cumulative Stats'!$A10,Playoffs!L:L)+SUMIF('WEEK 3'!$A:$A,'Cumulative Stats'!$A10,'WEEK 3'!L:L)++SUMIF('WEEK 4'!$A:$A,'Cumulative Stats'!$A10,'WEEK 4'!L:L)++SUMIF('WEEK 5'!$A:$A,'Cumulative Stats'!$A10,'WEEK 5'!L:L)</f>
        <v>5</v>
      </c>
      <c r="M10">
        <f>SUMIF('By game'!$A:$A,'Cumulative Stats'!$A10,'By game'!M:M)+SUMIF(Playoffs!$A:$A,'Cumulative Stats'!$A10,Playoffs!M:M)+SUMIF('WEEK 3'!$A:$A,'Cumulative Stats'!$A10,'WEEK 3'!M:M)++SUMIF('WEEK 4'!$A:$A,'Cumulative Stats'!$A10,'WEEK 4'!M:M)++SUMIF('WEEK 5'!$A:$A,'Cumulative Stats'!$A10,'WEEK 5'!M:M)</f>
        <v>1</v>
      </c>
      <c r="N10" s="22">
        <f>(L10+E10+M10)/(C10+L10+M10)</f>
        <v>0.5</v>
      </c>
      <c r="P10" s="22">
        <f t="shared" si="2"/>
        <v>0.4230769230769231</v>
      </c>
      <c r="R10" s="24">
        <f t="shared" si="3"/>
        <v>0.3225806451612903</v>
      </c>
    </row>
    <row r="11" spans="1:18" ht="34.5" customHeight="1">
      <c r="A11" s="11" t="s">
        <v>108</v>
      </c>
      <c r="B11" s="17">
        <f>COUNTIF('By game'!A:A,'Cumulative Stats'!A11)</f>
        <v>12</v>
      </c>
      <c r="C11">
        <f>SUMIF('By game'!$A:$A,'Cumulative Stats'!$A11,'By game'!C:C)+SUMIF(Playoffs!$A:$A,'Cumulative Stats'!$A11,Playoffs!C:C)+SUMIF('WEEK 3'!$A:$A,'Cumulative Stats'!$A11,'WEEK 3'!C:C)++SUMIF('WEEK 4'!$A:$A,'Cumulative Stats'!$A11,'WEEK 4'!C:C)++SUMIF('WEEK 5'!$A:$A,'Cumulative Stats'!$A11,'WEEK 5'!C:C)</f>
        <v>17</v>
      </c>
      <c r="D11">
        <f>SUMIF('By game'!$A:$A,'Cumulative Stats'!$A11,'By game'!D:D)+SUMIF(Playoffs!$A:$A,'Cumulative Stats'!$A11,Playoffs!D:D)+SUMIF('WEEK 3'!$A:$A,'Cumulative Stats'!$A11,'WEEK 3'!D:D)++SUMIF('WEEK 4'!$A:$A,'Cumulative Stats'!$A11,'WEEK 4'!D:D)++SUMIF('WEEK 5'!$A:$A,'Cumulative Stats'!$A11,'WEEK 5'!D:D)</f>
        <v>2</v>
      </c>
      <c r="E11">
        <f>SUMIF('By game'!$A:$A,'Cumulative Stats'!$A11,'By game'!E:E)+SUMIF(Playoffs!$A:$A,'Cumulative Stats'!$A11,Playoffs!E:E)+SUMIF('WEEK 3'!$A:$A,'Cumulative Stats'!$A11,'WEEK 3'!E:E)++SUMIF('WEEK 4'!$A:$A,'Cumulative Stats'!$A11,'WEEK 4'!E:E)++SUMIF('WEEK 5'!$A:$A,'Cumulative Stats'!$A11,'WEEK 5'!E:E)</f>
        <v>5</v>
      </c>
      <c r="F11">
        <f>SUMIF('By game'!$A:$A,'Cumulative Stats'!$A11,'By game'!F:F)+SUMIF(Playoffs!$A:$A,'Cumulative Stats'!$A11,Playoffs!F:F)+SUMIF('WEEK 3'!$A:$A,'Cumulative Stats'!$A11,'WEEK 3'!F:F)++SUMIF('WEEK 4'!$A:$A,'Cumulative Stats'!$A11,'WEEK 4'!F:F)++SUMIF('WEEK 5'!$A:$A,'Cumulative Stats'!$A11,'WEEK 5'!F:F)</f>
        <v>2</v>
      </c>
      <c r="G11">
        <f>SUMIF('By game'!$A:$A,'Cumulative Stats'!$A11,'By game'!G:G)+SUMIF(Playoffs!$A:$A,'Cumulative Stats'!$A11,Playoffs!G:G)+SUMIF('WEEK 3'!$A:$A,'Cumulative Stats'!$A11,'WEEK 3'!G:G)++SUMIF('WEEK 4'!$A:$A,'Cumulative Stats'!$A11,'WEEK 4'!G:G)++SUMIF('WEEK 5'!$A:$A,'Cumulative Stats'!$A11,'WEEK 5'!G:G)</f>
        <v>0</v>
      </c>
      <c r="H11">
        <f>SUMIF('By game'!$A:$A,'Cumulative Stats'!$A11,'By game'!H:H)+SUMIF(Playoffs!$A:$A,'Cumulative Stats'!$A11,Playoffs!H:H)+SUMIF('WEEK 3'!$A:$A,'Cumulative Stats'!$A11,'WEEK 3'!H:H)++SUMIF('WEEK 4'!$A:$A,'Cumulative Stats'!$A11,'WEEK 4'!H:H)++SUMIF('WEEK 5'!$A:$A,'Cumulative Stats'!$A11,'WEEK 5'!H:H)</f>
        <v>0</v>
      </c>
      <c r="I11">
        <f>SUMIF('By game'!$A:$A,'Cumulative Stats'!$A11,'By game'!I:I)+SUMIF(Playoffs!$A:$A,'Cumulative Stats'!$A11,Playoffs!I:I)+SUMIF('WEEK 3'!$A:$A,'Cumulative Stats'!$A11,'WEEK 3'!I:I)++SUMIF('WEEK 4'!$A:$A,'Cumulative Stats'!$A11,'WEEK 4'!I:I)++SUMIF('WEEK 5'!$A:$A,'Cumulative Stats'!$A11,'WEEK 5'!I:I)</f>
        <v>0</v>
      </c>
      <c r="J11" s="14">
        <f t="shared" si="0"/>
        <v>0.29411764705882354</v>
      </c>
      <c r="K11">
        <f>SUMIF('By game'!$A:$A,'Cumulative Stats'!$A11,'By game'!K:K)+SUMIF(Playoffs!$A:$A,'Cumulative Stats'!$A11,Playoffs!K:K)+SUMIF('WEEK 3'!$A:$A,'Cumulative Stats'!$A11,'WEEK 3'!K:K)++SUMIF('WEEK 4'!$A:$A,'Cumulative Stats'!$A11,'WEEK 4'!K:K)++SUMIF('WEEK 5'!$A:$A,'Cumulative Stats'!$A11,'WEEK 5'!K:K)</f>
        <v>10</v>
      </c>
      <c r="L11">
        <f>SUMIF('By game'!$A:$A,'Cumulative Stats'!$A11,'By game'!L:L)+SUMIF(Playoffs!$A:$A,'Cumulative Stats'!$A11,Playoffs!L:L)+SUMIF('WEEK 3'!$A:$A,'Cumulative Stats'!$A11,'WEEK 3'!L:L)++SUMIF('WEEK 4'!$A:$A,'Cumulative Stats'!$A11,'WEEK 4'!L:L)++SUMIF('WEEK 5'!$A:$A,'Cumulative Stats'!$A11,'WEEK 5'!L:L)</f>
        <v>5</v>
      </c>
      <c r="M11">
        <f>SUMIF('By game'!$A:$A,'Cumulative Stats'!$A11,'By game'!M:M)+SUMIF(Playoffs!$A:$A,'Cumulative Stats'!$A11,Playoffs!M:M)+SUMIF('WEEK 3'!$A:$A,'Cumulative Stats'!$A11,'WEEK 3'!M:M)++SUMIF('WEEK 4'!$A:$A,'Cumulative Stats'!$A11,'WEEK 4'!M:M)++SUMIF('WEEK 5'!$A:$A,'Cumulative Stats'!$A11,'WEEK 5'!M:M)</f>
        <v>0</v>
      </c>
      <c r="N11" s="22">
        <f t="shared" si="1"/>
        <v>0.45454545454545453</v>
      </c>
      <c r="P11" s="22">
        <f t="shared" si="2"/>
        <v>0.29411764705882354</v>
      </c>
      <c r="R11" s="24">
        <f t="shared" si="3"/>
        <v>0.45454545454545453</v>
      </c>
    </row>
    <row r="12" spans="1:18" ht="34.5" customHeight="1">
      <c r="A12" s="11" t="s">
        <v>109</v>
      </c>
      <c r="B12" s="17">
        <f>COUNTIF('By game'!A:A,'Cumulative Stats'!A12)</f>
        <v>12</v>
      </c>
      <c r="C12">
        <f>SUMIF('By game'!$A:$A,'Cumulative Stats'!$A12,'By game'!C:C)+SUMIF(Playoffs!$A:$A,'Cumulative Stats'!$A12,Playoffs!C:C)+SUMIF('WEEK 3'!$A:$A,'Cumulative Stats'!$A12,'WEEK 3'!C:C)++SUMIF('WEEK 4'!$A:$A,'Cumulative Stats'!$A12,'WEEK 4'!C:C)++SUMIF('WEEK 5'!$A:$A,'Cumulative Stats'!$A12,'WEEK 5'!C:C)</f>
        <v>15</v>
      </c>
      <c r="D12">
        <f>SUMIF('By game'!$A:$A,'Cumulative Stats'!$A12,'By game'!D:D)+SUMIF(Playoffs!$A:$A,'Cumulative Stats'!$A12,Playoffs!D:D)+SUMIF('WEEK 3'!$A:$A,'Cumulative Stats'!$A12,'WEEK 3'!D:D)++SUMIF('WEEK 4'!$A:$A,'Cumulative Stats'!$A12,'WEEK 4'!D:D)++SUMIF('WEEK 5'!$A:$A,'Cumulative Stats'!$A12,'WEEK 5'!D:D)</f>
        <v>5</v>
      </c>
      <c r="E12">
        <f>SUMIF('By game'!$A:$A,'Cumulative Stats'!$A12,'By game'!E:E)+SUMIF(Playoffs!$A:$A,'Cumulative Stats'!$A12,Playoffs!E:E)+SUMIF('WEEK 3'!$A:$A,'Cumulative Stats'!$A12,'WEEK 3'!E:E)++SUMIF('WEEK 4'!$A:$A,'Cumulative Stats'!$A12,'WEEK 4'!E:E)++SUMIF('WEEK 5'!$A:$A,'Cumulative Stats'!$A12,'WEEK 5'!E:E)</f>
        <v>3</v>
      </c>
      <c r="F12">
        <f>SUMIF('By game'!$A:$A,'Cumulative Stats'!$A12,'By game'!F:F)+SUMIF(Playoffs!$A:$A,'Cumulative Stats'!$A12,Playoffs!F:F)+SUMIF('WEEK 3'!$A:$A,'Cumulative Stats'!$A12,'WEEK 3'!F:F)++SUMIF('WEEK 4'!$A:$A,'Cumulative Stats'!$A12,'WEEK 4'!F:F)++SUMIF('WEEK 5'!$A:$A,'Cumulative Stats'!$A12,'WEEK 5'!F:F)</f>
        <v>2</v>
      </c>
      <c r="G12">
        <f>SUMIF('By game'!$A:$A,'Cumulative Stats'!$A12,'By game'!G:G)+SUMIF(Playoffs!$A:$A,'Cumulative Stats'!$A12,Playoffs!G:G)+SUMIF('WEEK 3'!$A:$A,'Cumulative Stats'!$A12,'WEEK 3'!G:G)++SUMIF('WEEK 4'!$A:$A,'Cumulative Stats'!$A12,'WEEK 4'!G:G)++SUMIF('WEEK 5'!$A:$A,'Cumulative Stats'!$A12,'WEEK 5'!G:G)</f>
        <v>1</v>
      </c>
      <c r="H12">
        <f>SUMIF('By game'!$A:$A,'Cumulative Stats'!$A12,'By game'!H:H)+SUMIF(Playoffs!$A:$A,'Cumulative Stats'!$A12,Playoffs!H:H)+SUMIF('WEEK 3'!$A:$A,'Cumulative Stats'!$A12,'WEEK 3'!H:H)++SUMIF('WEEK 4'!$A:$A,'Cumulative Stats'!$A12,'WEEK 4'!H:H)++SUMIF('WEEK 5'!$A:$A,'Cumulative Stats'!$A12,'WEEK 5'!H:H)</f>
        <v>1</v>
      </c>
      <c r="I12">
        <f>SUMIF('By game'!$A:$A,'Cumulative Stats'!$A12,'By game'!I:I)+SUMIF(Playoffs!$A:$A,'Cumulative Stats'!$A12,Playoffs!I:I)+SUMIF('WEEK 3'!$A:$A,'Cumulative Stats'!$A12,'WEEK 3'!I:I)++SUMIF('WEEK 4'!$A:$A,'Cumulative Stats'!$A12,'WEEK 4'!I:I)++SUMIF('WEEK 5'!$A:$A,'Cumulative Stats'!$A12,'WEEK 5'!I:I)</f>
        <v>0</v>
      </c>
      <c r="J12" s="14">
        <f t="shared" si="0"/>
        <v>0.2</v>
      </c>
      <c r="K12">
        <f>SUMIF('By game'!$A:$A,'Cumulative Stats'!$A12,'By game'!K:K)+SUMIF(Playoffs!$A:$A,'Cumulative Stats'!$A12,Playoffs!K:K)+SUMIF('WEEK 3'!$A:$A,'Cumulative Stats'!$A12,'WEEK 3'!K:K)++SUMIF('WEEK 4'!$A:$A,'Cumulative Stats'!$A12,'WEEK 4'!K:K)++SUMIF('WEEK 5'!$A:$A,'Cumulative Stats'!$A12,'WEEK 5'!K:K)</f>
        <v>8</v>
      </c>
      <c r="L12">
        <f>SUMIF('By game'!$A:$A,'Cumulative Stats'!$A12,'By game'!L:L)+SUMIF(Playoffs!$A:$A,'Cumulative Stats'!$A12,Playoffs!L:L)+SUMIF('WEEK 3'!$A:$A,'Cumulative Stats'!$A12,'WEEK 3'!L:L)++SUMIF('WEEK 4'!$A:$A,'Cumulative Stats'!$A12,'WEEK 4'!L:L)++SUMIF('WEEK 5'!$A:$A,'Cumulative Stats'!$A12,'WEEK 5'!L:L)</f>
        <v>5</v>
      </c>
      <c r="M12">
        <f>SUMIF('By game'!$A:$A,'Cumulative Stats'!$A12,'By game'!M:M)+SUMIF(Playoffs!$A:$A,'Cumulative Stats'!$A12,Playoffs!M:M)+SUMIF('WEEK 3'!$A:$A,'Cumulative Stats'!$A12,'WEEK 3'!M:M)++SUMIF('WEEK 4'!$A:$A,'Cumulative Stats'!$A12,'WEEK 4'!M:M)++SUMIF('WEEK 5'!$A:$A,'Cumulative Stats'!$A12,'WEEK 5'!M:M)</f>
        <v>1</v>
      </c>
      <c r="N12" s="22">
        <f t="shared" si="1"/>
        <v>0.42857142857142855</v>
      </c>
      <c r="P12" s="22">
        <f t="shared" si="2"/>
        <v>0.4</v>
      </c>
      <c r="R12" s="24">
        <f t="shared" si="3"/>
        <v>0.4</v>
      </c>
    </row>
    <row r="13" spans="1:18" ht="34.5" customHeight="1">
      <c r="A13" s="11" t="s">
        <v>110</v>
      </c>
      <c r="B13" s="17">
        <f>COUNTIF('By game'!A:A,'Cumulative Stats'!A13)</f>
        <v>12</v>
      </c>
      <c r="C13">
        <f>SUMIF('By game'!$A:$A,'Cumulative Stats'!$A13,'By game'!C:C)+SUMIF(Playoffs!$A:$A,'Cumulative Stats'!$A13,Playoffs!C:C)+SUMIF('WEEK 3'!$A:$A,'Cumulative Stats'!$A13,'WEEK 3'!C:C)++SUMIF('WEEK 4'!$A:$A,'Cumulative Stats'!$A13,'WEEK 4'!C:C)++SUMIF('WEEK 5'!$A:$A,'Cumulative Stats'!$A13,'WEEK 5'!C:C)</f>
        <v>9</v>
      </c>
      <c r="D13">
        <f>SUMIF('By game'!$A:$A,'Cumulative Stats'!$A13,'By game'!D:D)+SUMIF(Playoffs!$A:$A,'Cumulative Stats'!$A13,Playoffs!D:D)+SUMIF('WEEK 3'!$A:$A,'Cumulative Stats'!$A13,'WEEK 3'!D:D)++SUMIF('WEEK 4'!$A:$A,'Cumulative Stats'!$A13,'WEEK 4'!D:D)++SUMIF('WEEK 5'!$A:$A,'Cumulative Stats'!$A13,'WEEK 5'!D:D)</f>
        <v>4</v>
      </c>
      <c r="E13">
        <f>SUMIF('By game'!$A:$A,'Cumulative Stats'!$A13,'By game'!E:E)+SUMIF(Playoffs!$A:$A,'Cumulative Stats'!$A13,Playoffs!E:E)+SUMIF('WEEK 3'!$A:$A,'Cumulative Stats'!$A13,'WEEK 3'!E:E)++SUMIF('WEEK 4'!$A:$A,'Cumulative Stats'!$A13,'WEEK 4'!E:E)++SUMIF('WEEK 5'!$A:$A,'Cumulative Stats'!$A13,'WEEK 5'!E:E)</f>
        <v>2</v>
      </c>
      <c r="F13">
        <f>SUMIF('By game'!$A:$A,'Cumulative Stats'!$A13,'By game'!F:F)+SUMIF(Playoffs!$A:$A,'Cumulative Stats'!$A13,Playoffs!F:F)+SUMIF('WEEK 3'!$A:$A,'Cumulative Stats'!$A13,'WEEK 3'!F:F)++SUMIF('WEEK 4'!$A:$A,'Cumulative Stats'!$A13,'WEEK 4'!F:F)++SUMIF('WEEK 5'!$A:$A,'Cumulative Stats'!$A13,'WEEK 5'!F:F)</f>
        <v>2</v>
      </c>
      <c r="G13">
        <f>SUMIF('By game'!$A:$A,'Cumulative Stats'!$A13,'By game'!G:G)+SUMIF(Playoffs!$A:$A,'Cumulative Stats'!$A13,Playoffs!G:G)+SUMIF('WEEK 3'!$A:$A,'Cumulative Stats'!$A13,'WEEK 3'!G:G)++SUMIF('WEEK 4'!$A:$A,'Cumulative Stats'!$A13,'WEEK 4'!G:G)++SUMIF('WEEK 5'!$A:$A,'Cumulative Stats'!$A13,'WEEK 5'!G:G)</f>
        <v>0</v>
      </c>
      <c r="H13">
        <f>SUMIF('By game'!$A:$A,'Cumulative Stats'!$A13,'By game'!H:H)+SUMIF(Playoffs!$A:$A,'Cumulative Stats'!$A13,Playoffs!H:H)+SUMIF('WEEK 3'!$A:$A,'Cumulative Stats'!$A13,'WEEK 3'!H:H)++SUMIF('WEEK 4'!$A:$A,'Cumulative Stats'!$A13,'WEEK 4'!H:H)++SUMIF('WEEK 5'!$A:$A,'Cumulative Stats'!$A13,'WEEK 5'!H:H)</f>
        <v>0</v>
      </c>
      <c r="I13">
        <f>SUMIF('By game'!$A:$A,'Cumulative Stats'!$A13,'By game'!I:I)+SUMIF(Playoffs!$A:$A,'Cumulative Stats'!$A13,Playoffs!I:I)+SUMIF('WEEK 3'!$A:$A,'Cumulative Stats'!$A13,'WEEK 3'!I:I)++SUMIF('WEEK 4'!$A:$A,'Cumulative Stats'!$A13,'WEEK 4'!I:I)++SUMIF('WEEK 5'!$A:$A,'Cumulative Stats'!$A13,'WEEK 5'!I:I)</f>
        <v>0</v>
      </c>
      <c r="J13" s="14">
        <f t="shared" si="0"/>
        <v>0.2222222222222222</v>
      </c>
      <c r="K13">
        <f>SUMIF('By game'!$A:$A,'Cumulative Stats'!$A13,'By game'!K:K)+SUMIF(Playoffs!$A:$A,'Cumulative Stats'!$A13,Playoffs!K:K)+SUMIF('WEEK 3'!$A:$A,'Cumulative Stats'!$A13,'WEEK 3'!K:K)++SUMIF('WEEK 4'!$A:$A,'Cumulative Stats'!$A13,'WEEK 4'!K:K)++SUMIF('WEEK 5'!$A:$A,'Cumulative Stats'!$A13,'WEEK 5'!K:K)</f>
        <v>6</v>
      </c>
      <c r="L13">
        <f>SUMIF('By game'!$A:$A,'Cumulative Stats'!$A13,'By game'!L:L)+SUMIF(Playoffs!$A:$A,'Cumulative Stats'!$A13,Playoffs!L:L)+SUMIF('WEEK 3'!$A:$A,'Cumulative Stats'!$A13,'WEEK 3'!L:L)++SUMIF('WEEK 4'!$A:$A,'Cumulative Stats'!$A13,'WEEK 4'!L:L)++SUMIF('WEEK 5'!$A:$A,'Cumulative Stats'!$A13,'WEEK 5'!L:L)</f>
        <v>9</v>
      </c>
      <c r="M13">
        <f>SUMIF('By game'!$A:$A,'Cumulative Stats'!$A13,'By game'!M:M)+SUMIF(Playoffs!$A:$A,'Cumulative Stats'!$A13,Playoffs!M:M)+SUMIF('WEEK 3'!$A:$A,'Cumulative Stats'!$A13,'WEEK 3'!M:M)++SUMIF('WEEK 4'!$A:$A,'Cumulative Stats'!$A13,'WEEK 4'!M:M)++SUMIF('WEEK 5'!$A:$A,'Cumulative Stats'!$A13,'WEEK 5'!M:M)</f>
        <v>2</v>
      </c>
      <c r="N13" s="22">
        <f t="shared" si="1"/>
        <v>0.65</v>
      </c>
      <c r="P13" s="22">
        <f t="shared" si="2"/>
        <v>0.2222222222222222</v>
      </c>
      <c r="R13" s="24">
        <f t="shared" si="3"/>
        <v>0.3333333333333333</v>
      </c>
    </row>
    <row r="14" spans="1:18" ht="34.5" customHeight="1">
      <c r="A14" s="11" t="s">
        <v>111</v>
      </c>
      <c r="B14" s="17">
        <f>COUNTIF('By game'!A:A,'Cumulative Stats'!A14)</f>
        <v>12</v>
      </c>
      <c r="C14">
        <f>SUMIF('By game'!$A:$A,'Cumulative Stats'!$A14,'By game'!C:C)+SUMIF(Playoffs!$A:$A,'Cumulative Stats'!$A14,Playoffs!C:C)+SUMIF('WEEK 3'!$A:$A,'Cumulative Stats'!$A14,'WEEK 3'!C:C)++SUMIF('WEEK 4'!$A:$A,'Cumulative Stats'!$A14,'WEEK 4'!C:C)++SUMIF('WEEK 5'!$A:$A,'Cumulative Stats'!$A14,'WEEK 5'!C:C)</f>
        <v>12</v>
      </c>
      <c r="D14">
        <f>SUMIF('By game'!$A:$A,'Cumulative Stats'!$A14,'By game'!D:D)+SUMIF(Playoffs!$A:$A,'Cumulative Stats'!$A14,Playoffs!D:D)+SUMIF('WEEK 3'!$A:$A,'Cumulative Stats'!$A14,'WEEK 3'!D:D)++SUMIF('WEEK 4'!$A:$A,'Cumulative Stats'!$A14,'WEEK 4'!D:D)++SUMIF('WEEK 5'!$A:$A,'Cumulative Stats'!$A14,'WEEK 5'!D:D)</f>
        <v>3</v>
      </c>
      <c r="E14">
        <f>SUMIF('By game'!$A:$A,'Cumulative Stats'!$A14,'By game'!E:E)+SUMIF(Playoffs!$A:$A,'Cumulative Stats'!$A14,Playoffs!E:E)+SUMIF('WEEK 3'!$A:$A,'Cumulative Stats'!$A14,'WEEK 3'!E:E)++SUMIF('WEEK 4'!$A:$A,'Cumulative Stats'!$A14,'WEEK 4'!E:E)++SUMIF('WEEK 5'!$A:$A,'Cumulative Stats'!$A14,'WEEK 5'!E:E)</f>
        <v>2</v>
      </c>
      <c r="F14">
        <f>SUMIF('By game'!$A:$A,'Cumulative Stats'!$A14,'By game'!F:F)+SUMIF(Playoffs!$A:$A,'Cumulative Stats'!$A14,Playoffs!F:F)+SUMIF('WEEK 3'!$A:$A,'Cumulative Stats'!$A14,'WEEK 3'!F:F)++SUMIF('WEEK 4'!$A:$A,'Cumulative Stats'!$A14,'WEEK 4'!F:F)++SUMIF('WEEK 5'!$A:$A,'Cumulative Stats'!$A14,'WEEK 5'!F:F)</f>
        <v>0</v>
      </c>
      <c r="G14">
        <f>SUMIF('By game'!$A:$A,'Cumulative Stats'!$A14,'By game'!G:G)+SUMIF(Playoffs!$A:$A,'Cumulative Stats'!$A14,Playoffs!G:G)+SUMIF('WEEK 3'!$A:$A,'Cumulative Stats'!$A14,'WEEK 3'!G:G)++SUMIF('WEEK 4'!$A:$A,'Cumulative Stats'!$A14,'WEEK 4'!G:G)++SUMIF('WEEK 5'!$A:$A,'Cumulative Stats'!$A14,'WEEK 5'!G:G)</f>
        <v>1</v>
      </c>
      <c r="H14">
        <f>SUMIF('By game'!$A:$A,'Cumulative Stats'!$A14,'By game'!H:H)+SUMIF(Playoffs!$A:$A,'Cumulative Stats'!$A14,Playoffs!H:H)+SUMIF('WEEK 3'!$A:$A,'Cumulative Stats'!$A14,'WEEK 3'!H:H)++SUMIF('WEEK 4'!$A:$A,'Cumulative Stats'!$A14,'WEEK 4'!H:H)++SUMIF('WEEK 5'!$A:$A,'Cumulative Stats'!$A14,'WEEK 5'!H:H)</f>
        <v>0</v>
      </c>
      <c r="I14">
        <f>SUMIF('By game'!$A:$A,'Cumulative Stats'!$A14,'By game'!I:I)+SUMIF(Playoffs!$A:$A,'Cumulative Stats'!$A14,Playoffs!I:I)+SUMIF('WEEK 3'!$A:$A,'Cumulative Stats'!$A14,'WEEK 3'!I:I)++SUMIF('WEEK 4'!$A:$A,'Cumulative Stats'!$A14,'WEEK 4'!I:I)++SUMIF('WEEK 5'!$A:$A,'Cumulative Stats'!$A14,'WEEK 5'!I:I)</f>
        <v>0</v>
      </c>
      <c r="J14" s="14">
        <f t="shared" si="0"/>
        <v>0.16666666666666666</v>
      </c>
      <c r="K14">
        <f>SUMIF('By game'!$A:$A,'Cumulative Stats'!$A14,'By game'!K:K)+SUMIF(Playoffs!$A:$A,'Cumulative Stats'!$A14,Playoffs!K:K)+SUMIF('WEEK 3'!$A:$A,'Cumulative Stats'!$A14,'WEEK 3'!K:K)++SUMIF('WEEK 4'!$A:$A,'Cumulative Stats'!$A14,'WEEK 4'!K:K)++SUMIF('WEEK 5'!$A:$A,'Cumulative Stats'!$A14,'WEEK 5'!K:K)</f>
        <v>6</v>
      </c>
      <c r="L14">
        <f>SUMIF('By game'!$A:$A,'Cumulative Stats'!$A14,'By game'!L:L)+SUMIF(Playoffs!$A:$A,'Cumulative Stats'!$A14,Playoffs!L:L)+SUMIF('WEEK 3'!$A:$A,'Cumulative Stats'!$A14,'WEEK 3'!L:L)++SUMIF('WEEK 4'!$A:$A,'Cumulative Stats'!$A14,'WEEK 4'!L:L)++SUMIF('WEEK 5'!$A:$A,'Cumulative Stats'!$A14,'WEEK 5'!L:L)</f>
        <v>4</v>
      </c>
      <c r="M14">
        <f>SUMIF('By game'!$A:$A,'Cumulative Stats'!$A14,'By game'!M:M)+SUMIF(Playoffs!$A:$A,'Cumulative Stats'!$A14,Playoffs!M:M)+SUMIF('WEEK 3'!$A:$A,'Cumulative Stats'!$A14,'WEEK 3'!M:M)++SUMIF('WEEK 4'!$A:$A,'Cumulative Stats'!$A14,'WEEK 4'!M:M)++SUMIF('WEEK 5'!$A:$A,'Cumulative Stats'!$A14,'WEEK 5'!M:M)</f>
        <v>0</v>
      </c>
      <c r="N14" s="22">
        <f t="shared" si="1"/>
        <v>0.375</v>
      </c>
      <c r="P14" s="22">
        <f t="shared" si="2"/>
        <v>0.25</v>
      </c>
      <c r="R14" s="24">
        <f t="shared" si="3"/>
        <v>0.375</v>
      </c>
    </row>
    <row r="15" spans="1:18" ht="34.5" customHeight="1">
      <c r="A15" s="11" t="s">
        <v>112</v>
      </c>
      <c r="B15" s="17">
        <f>COUNTIF('By game'!A:A,'Cumulative Stats'!A15)</f>
        <v>12</v>
      </c>
      <c r="C15">
        <f>SUMIF('By game'!$A:$A,'Cumulative Stats'!$A15,'By game'!C:C)+SUMIF(Playoffs!$A:$A,'Cumulative Stats'!$A15,Playoffs!C:C)+SUMIF('WEEK 3'!$A:$A,'Cumulative Stats'!$A15,'WEEK 3'!C:C)++SUMIF('WEEK 4'!$A:$A,'Cumulative Stats'!$A15,'WEEK 4'!C:C)++SUMIF('WEEK 5'!$A:$A,'Cumulative Stats'!$A15,'WEEK 5'!C:C)</f>
        <v>12</v>
      </c>
      <c r="D15">
        <f>SUMIF('By game'!$A:$A,'Cumulative Stats'!$A15,'By game'!D:D)+SUMIF(Playoffs!$A:$A,'Cumulative Stats'!$A15,Playoffs!D:D)+SUMIF('WEEK 3'!$A:$A,'Cumulative Stats'!$A15,'WEEK 3'!D:D)++SUMIF('WEEK 4'!$A:$A,'Cumulative Stats'!$A15,'WEEK 4'!D:D)++SUMIF('WEEK 5'!$A:$A,'Cumulative Stats'!$A15,'WEEK 5'!D:D)</f>
        <v>2</v>
      </c>
      <c r="E15">
        <f>SUMIF('By game'!$A:$A,'Cumulative Stats'!$A15,'By game'!E:E)+SUMIF(Playoffs!$A:$A,'Cumulative Stats'!$A15,Playoffs!E:E)+SUMIF('WEEK 3'!$A:$A,'Cumulative Stats'!$A15,'WEEK 3'!E:E)++SUMIF('WEEK 4'!$A:$A,'Cumulative Stats'!$A15,'WEEK 4'!E:E)++SUMIF('WEEK 5'!$A:$A,'Cumulative Stats'!$A15,'WEEK 5'!E:E)</f>
        <v>1</v>
      </c>
      <c r="F15">
        <f>SUMIF('By game'!$A:$A,'Cumulative Stats'!$A15,'By game'!F:F)+SUMIF(Playoffs!$A:$A,'Cumulative Stats'!$A15,Playoffs!F:F)+SUMIF('WEEK 3'!$A:$A,'Cumulative Stats'!$A15,'WEEK 3'!F:F)++SUMIF('WEEK 4'!$A:$A,'Cumulative Stats'!$A15,'WEEK 4'!F:F)++SUMIF('WEEK 5'!$A:$A,'Cumulative Stats'!$A15,'WEEK 5'!F:F)</f>
        <v>1</v>
      </c>
      <c r="G15">
        <f>SUMIF('By game'!$A:$A,'Cumulative Stats'!$A15,'By game'!G:G)+SUMIF(Playoffs!$A:$A,'Cumulative Stats'!$A15,Playoffs!G:G)+SUMIF('WEEK 3'!$A:$A,'Cumulative Stats'!$A15,'WEEK 3'!G:G)++SUMIF('WEEK 4'!$A:$A,'Cumulative Stats'!$A15,'WEEK 4'!G:G)++SUMIF('WEEK 5'!$A:$A,'Cumulative Stats'!$A15,'WEEK 5'!G:G)</f>
        <v>0</v>
      </c>
      <c r="H15">
        <f>SUMIF('By game'!$A:$A,'Cumulative Stats'!$A15,'By game'!H:H)+SUMIF(Playoffs!$A:$A,'Cumulative Stats'!$A15,Playoffs!H:H)+SUMIF('WEEK 3'!$A:$A,'Cumulative Stats'!$A15,'WEEK 3'!H:H)++SUMIF('WEEK 4'!$A:$A,'Cumulative Stats'!$A15,'WEEK 4'!H:H)++SUMIF('WEEK 5'!$A:$A,'Cumulative Stats'!$A15,'WEEK 5'!H:H)</f>
        <v>0</v>
      </c>
      <c r="I15">
        <f>SUMIF('By game'!$A:$A,'Cumulative Stats'!$A15,'By game'!I:I)+SUMIF(Playoffs!$A:$A,'Cumulative Stats'!$A15,Playoffs!I:I)+SUMIF('WEEK 3'!$A:$A,'Cumulative Stats'!$A15,'WEEK 3'!I:I)++SUMIF('WEEK 4'!$A:$A,'Cumulative Stats'!$A15,'WEEK 4'!I:I)++SUMIF('WEEK 5'!$A:$A,'Cumulative Stats'!$A15,'WEEK 5'!I:I)</f>
        <v>0</v>
      </c>
      <c r="J15" s="14">
        <f t="shared" si="0"/>
        <v>0.08333333333333333</v>
      </c>
      <c r="K15">
        <f>SUMIF('By game'!$A:$A,'Cumulative Stats'!$A15,'By game'!K:K)+SUMIF(Playoffs!$A:$A,'Cumulative Stats'!$A15,Playoffs!K:K)+SUMIF('WEEK 3'!$A:$A,'Cumulative Stats'!$A15,'WEEK 3'!K:K)++SUMIF('WEEK 4'!$A:$A,'Cumulative Stats'!$A15,'WEEK 4'!K:K)++SUMIF('WEEK 5'!$A:$A,'Cumulative Stats'!$A15,'WEEK 5'!K:K)</f>
        <v>8</v>
      </c>
      <c r="L15">
        <f>SUMIF('By game'!$A:$A,'Cumulative Stats'!$A15,'By game'!L:L)+SUMIF(Playoffs!$A:$A,'Cumulative Stats'!$A15,Playoffs!L:L)+SUMIF('WEEK 3'!$A:$A,'Cumulative Stats'!$A15,'WEEK 3'!L:L)++SUMIF('WEEK 4'!$A:$A,'Cumulative Stats'!$A15,'WEEK 4'!L:L)++SUMIF('WEEK 5'!$A:$A,'Cumulative Stats'!$A15,'WEEK 5'!L:L)</f>
        <v>4</v>
      </c>
      <c r="M15">
        <f>SUMIF('By game'!$A:$A,'Cumulative Stats'!$A15,'By game'!M:M)+SUMIF(Playoffs!$A:$A,'Cumulative Stats'!$A15,Playoffs!M:M)+SUMIF('WEEK 3'!$A:$A,'Cumulative Stats'!$A15,'WEEK 3'!M:M)++SUMIF('WEEK 4'!$A:$A,'Cumulative Stats'!$A15,'WEEK 4'!M:M)++SUMIF('WEEK 5'!$A:$A,'Cumulative Stats'!$A15,'WEEK 5'!M:M)</f>
        <v>0</v>
      </c>
      <c r="N15" s="22">
        <f t="shared" si="1"/>
        <v>0.3125</v>
      </c>
      <c r="P15" s="22">
        <f t="shared" si="2"/>
        <v>0.08333333333333333</v>
      </c>
      <c r="R15" s="24">
        <f t="shared" si="3"/>
        <v>0.5</v>
      </c>
    </row>
    <row r="16" spans="1:18" ht="34.5" customHeight="1">
      <c r="A16" s="11" t="s">
        <v>113</v>
      </c>
      <c r="B16" s="17">
        <f>COUNTIF('By game'!A:A,'Cumulative Stats'!A16)</f>
        <v>12</v>
      </c>
      <c r="C16">
        <f>SUMIF('By game'!$A:$A,'Cumulative Stats'!$A16,'By game'!C:C)+SUMIF(Playoffs!$A:$A,'Cumulative Stats'!$A16,Playoffs!C:C)+SUMIF('WEEK 3'!$A:$A,'Cumulative Stats'!$A16,'WEEK 3'!C:C)++SUMIF('WEEK 4'!$A:$A,'Cumulative Stats'!$A16,'WEEK 4'!C:C)++SUMIF('WEEK 5'!$A:$A,'Cumulative Stats'!$A16,'WEEK 5'!C:C)</f>
        <v>9</v>
      </c>
      <c r="D16">
        <f>SUMIF('By game'!$A:$A,'Cumulative Stats'!$A16,'By game'!D:D)+SUMIF(Playoffs!$A:$A,'Cumulative Stats'!$A16,Playoffs!D:D)+SUMIF('WEEK 3'!$A:$A,'Cumulative Stats'!$A16,'WEEK 3'!D:D)++SUMIF('WEEK 4'!$A:$A,'Cumulative Stats'!$A16,'WEEK 4'!D:D)++SUMIF('WEEK 5'!$A:$A,'Cumulative Stats'!$A16,'WEEK 5'!D:D)</f>
        <v>1</v>
      </c>
      <c r="E16">
        <f>SUMIF('By game'!$A:$A,'Cumulative Stats'!$A16,'By game'!E:E)+SUMIF(Playoffs!$A:$A,'Cumulative Stats'!$A16,Playoffs!E:E)+SUMIF('WEEK 3'!$A:$A,'Cumulative Stats'!$A16,'WEEK 3'!E:E)++SUMIF('WEEK 4'!$A:$A,'Cumulative Stats'!$A16,'WEEK 4'!E:E)++SUMIF('WEEK 5'!$A:$A,'Cumulative Stats'!$A16,'WEEK 5'!E:E)</f>
        <v>2</v>
      </c>
      <c r="F16">
        <f>SUMIF('By game'!$A:$A,'Cumulative Stats'!$A16,'By game'!F:F)+SUMIF(Playoffs!$A:$A,'Cumulative Stats'!$A16,Playoffs!F:F)+SUMIF('WEEK 3'!$A:$A,'Cumulative Stats'!$A16,'WEEK 3'!F:F)++SUMIF('WEEK 4'!$A:$A,'Cumulative Stats'!$A16,'WEEK 4'!F:F)++SUMIF('WEEK 5'!$A:$A,'Cumulative Stats'!$A16,'WEEK 5'!F:F)</f>
        <v>0</v>
      </c>
      <c r="G16">
        <f>SUMIF('By game'!$A:$A,'Cumulative Stats'!$A16,'By game'!G:G)+SUMIF(Playoffs!$A:$A,'Cumulative Stats'!$A16,Playoffs!G:G)+SUMIF('WEEK 3'!$A:$A,'Cumulative Stats'!$A16,'WEEK 3'!G:G)++SUMIF('WEEK 4'!$A:$A,'Cumulative Stats'!$A16,'WEEK 4'!G:G)++SUMIF('WEEK 5'!$A:$A,'Cumulative Stats'!$A16,'WEEK 5'!G:G)</f>
        <v>0</v>
      </c>
      <c r="H16">
        <f>SUMIF('By game'!$A:$A,'Cumulative Stats'!$A16,'By game'!H:H)+SUMIF(Playoffs!$A:$A,'Cumulative Stats'!$A16,Playoffs!H:H)+SUMIF('WEEK 3'!$A:$A,'Cumulative Stats'!$A16,'WEEK 3'!H:H)++SUMIF('WEEK 4'!$A:$A,'Cumulative Stats'!$A16,'WEEK 4'!H:H)++SUMIF('WEEK 5'!$A:$A,'Cumulative Stats'!$A16,'WEEK 5'!H:H)</f>
        <v>0</v>
      </c>
      <c r="I16">
        <f>SUMIF('By game'!$A:$A,'Cumulative Stats'!$A16,'By game'!I:I)+SUMIF(Playoffs!$A:$A,'Cumulative Stats'!$A16,Playoffs!I:I)+SUMIF('WEEK 3'!$A:$A,'Cumulative Stats'!$A16,'WEEK 3'!I:I)++SUMIF('WEEK 4'!$A:$A,'Cumulative Stats'!$A16,'WEEK 4'!I:I)++SUMIF('WEEK 5'!$A:$A,'Cumulative Stats'!$A16,'WEEK 5'!I:I)</f>
        <v>0</v>
      </c>
      <c r="J16" s="14">
        <f t="shared" si="0"/>
        <v>0.2222222222222222</v>
      </c>
      <c r="K16">
        <f>SUMIF('By game'!$A:$A,'Cumulative Stats'!$A16,'By game'!K:K)+SUMIF(Playoffs!$A:$A,'Cumulative Stats'!$A16,Playoffs!K:K)+SUMIF('WEEK 3'!$A:$A,'Cumulative Stats'!$A16,'WEEK 3'!K:K)++SUMIF('WEEK 4'!$A:$A,'Cumulative Stats'!$A16,'WEEK 4'!K:K)++SUMIF('WEEK 5'!$A:$A,'Cumulative Stats'!$A16,'WEEK 5'!K:K)</f>
        <v>6</v>
      </c>
      <c r="L16">
        <f>SUMIF('By game'!$A:$A,'Cumulative Stats'!$A16,'By game'!L:L)+SUMIF(Playoffs!$A:$A,'Cumulative Stats'!$A16,Playoffs!L:L)+SUMIF('WEEK 3'!$A:$A,'Cumulative Stats'!$A16,'WEEK 3'!L:L)++SUMIF('WEEK 4'!$A:$A,'Cumulative Stats'!$A16,'WEEK 4'!L:L)++SUMIF('WEEK 5'!$A:$A,'Cumulative Stats'!$A16,'WEEK 5'!L:L)</f>
        <v>1</v>
      </c>
      <c r="M16">
        <f>SUMIF('By game'!$A:$A,'Cumulative Stats'!$A16,'By game'!M:M)+SUMIF(Playoffs!$A:$A,'Cumulative Stats'!$A16,Playoffs!M:M)+SUMIF('WEEK 3'!$A:$A,'Cumulative Stats'!$A16,'WEEK 3'!M:M)++SUMIF('WEEK 4'!$A:$A,'Cumulative Stats'!$A16,'WEEK 4'!M:M)++SUMIF('WEEK 5'!$A:$A,'Cumulative Stats'!$A16,'WEEK 5'!M:M)</f>
        <v>0</v>
      </c>
      <c r="N16" s="22">
        <f t="shared" si="1"/>
        <v>0.3</v>
      </c>
      <c r="P16" s="22">
        <f t="shared" si="2"/>
        <v>0.2222222222222222</v>
      </c>
      <c r="R16" s="24">
        <f t="shared" si="3"/>
        <v>0.6</v>
      </c>
    </row>
    <row r="17" spans="1:18" ht="34.5" customHeight="1">
      <c r="A17" s="11" t="s">
        <v>114</v>
      </c>
      <c r="B17" s="17">
        <f>COUNTIF('By game'!A:A,'Cumulative Stats'!A17)</f>
        <v>12</v>
      </c>
      <c r="C17">
        <f>SUMIF('By game'!$A:$A,'Cumulative Stats'!$A17,'By game'!C:C)+SUMIF(Playoffs!$A:$A,'Cumulative Stats'!$A17,Playoffs!C:C)+SUMIF('WEEK 3'!$A:$A,'Cumulative Stats'!$A17,'WEEK 3'!C:C)++SUMIF('WEEK 4'!$A:$A,'Cumulative Stats'!$A17,'WEEK 4'!C:C)++SUMIF('WEEK 5'!$A:$A,'Cumulative Stats'!$A17,'WEEK 5'!C:C)</f>
        <v>1</v>
      </c>
      <c r="D17">
        <f>SUMIF('By game'!$A:$A,'Cumulative Stats'!$A17,'By game'!D:D)+SUMIF(Playoffs!$A:$A,'Cumulative Stats'!$A17,Playoffs!D:D)+SUMIF('WEEK 3'!$A:$A,'Cumulative Stats'!$A17,'WEEK 3'!D:D)++SUMIF('WEEK 4'!$A:$A,'Cumulative Stats'!$A17,'WEEK 4'!D:D)++SUMIF('WEEK 5'!$A:$A,'Cumulative Stats'!$A17,'WEEK 5'!D:D)</f>
        <v>1</v>
      </c>
      <c r="E17">
        <f>SUMIF('By game'!$A:$A,'Cumulative Stats'!$A17,'By game'!E:E)+SUMIF(Playoffs!$A:$A,'Cumulative Stats'!$A17,Playoffs!E:E)+SUMIF('WEEK 3'!$A:$A,'Cumulative Stats'!$A17,'WEEK 3'!E:E)++SUMIF('WEEK 4'!$A:$A,'Cumulative Stats'!$A17,'WEEK 4'!E:E)++SUMIF('WEEK 5'!$A:$A,'Cumulative Stats'!$A17,'WEEK 5'!E:E)</f>
        <v>0</v>
      </c>
      <c r="F17">
        <f>SUMIF('By game'!$A:$A,'Cumulative Stats'!$A17,'By game'!F:F)+SUMIF(Playoffs!$A:$A,'Cumulative Stats'!$A17,Playoffs!F:F)+SUMIF('WEEK 3'!$A:$A,'Cumulative Stats'!$A17,'WEEK 3'!F:F)++SUMIF('WEEK 4'!$A:$A,'Cumulative Stats'!$A17,'WEEK 4'!F:F)++SUMIF('WEEK 5'!$A:$A,'Cumulative Stats'!$A17,'WEEK 5'!F:F)</f>
        <v>0</v>
      </c>
      <c r="G17">
        <f>SUMIF('By game'!$A:$A,'Cumulative Stats'!$A17,'By game'!G:G)+SUMIF(Playoffs!$A:$A,'Cumulative Stats'!$A17,Playoffs!G:G)+SUMIF('WEEK 3'!$A:$A,'Cumulative Stats'!$A17,'WEEK 3'!G:G)++SUMIF('WEEK 4'!$A:$A,'Cumulative Stats'!$A17,'WEEK 4'!G:G)++SUMIF('WEEK 5'!$A:$A,'Cumulative Stats'!$A17,'WEEK 5'!G:G)</f>
        <v>0</v>
      </c>
      <c r="H17">
        <f>SUMIF('By game'!$A:$A,'Cumulative Stats'!$A17,'By game'!H:H)+SUMIF(Playoffs!$A:$A,'Cumulative Stats'!$A17,Playoffs!H:H)+SUMIF('WEEK 3'!$A:$A,'Cumulative Stats'!$A17,'WEEK 3'!H:H)++SUMIF('WEEK 4'!$A:$A,'Cumulative Stats'!$A17,'WEEK 4'!H:H)++SUMIF('WEEK 5'!$A:$A,'Cumulative Stats'!$A17,'WEEK 5'!H:H)</f>
        <v>0</v>
      </c>
      <c r="I17">
        <f>SUMIF('By game'!$A:$A,'Cumulative Stats'!$A17,'By game'!I:I)+SUMIF(Playoffs!$A:$A,'Cumulative Stats'!$A17,Playoffs!I:I)+SUMIF('WEEK 3'!$A:$A,'Cumulative Stats'!$A17,'WEEK 3'!I:I)++SUMIF('WEEK 4'!$A:$A,'Cumulative Stats'!$A17,'WEEK 4'!I:I)++SUMIF('WEEK 5'!$A:$A,'Cumulative Stats'!$A17,'WEEK 5'!I:I)</f>
        <v>0</v>
      </c>
      <c r="J17" s="14">
        <f t="shared" si="0"/>
        <v>0</v>
      </c>
      <c r="K17">
        <f>SUMIF('By game'!$A:$A,'Cumulative Stats'!$A17,'By game'!K:K)+SUMIF(Playoffs!$A:$A,'Cumulative Stats'!$A17,Playoffs!K:K)+SUMIF('WEEK 3'!$A:$A,'Cumulative Stats'!$A17,'WEEK 3'!K:K)++SUMIF('WEEK 4'!$A:$A,'Cumulative Stats'!$A17,'WEEK 4'!K:K)++SUMIF('WEEK 5'!$A:$A,'Cumulative Stats'!$A17,'WEEK 5'!K:K)</f>
        <v>1</v>
      </c>
      <c r="L17">
        <f>SUMIF('By game'!$A:$A,'Cumulative Stats'!$A17,'By game'!L:L)+SUMIF(Playoffs!$A:$A,'Cumulative Stats'!$A17,Playoffs!L:L)+SUMIF('WEEK 3'!$A:$A,'Cumulative Stats'!$A17,'WEEK 3'!L:L)++SUMIF('WEEK 4'!$A:$A,'Cumulative Stats'!$A17,'WEEK 4'!L:L)++SUMIF('WEEK 5'!$A:$A,'Cumulative Stats'!$A17,'WEEK 5'!L:L)</f>
        <v>2</v>
      </c>
      <c r="M17">
        <f>SUMIF('By game'!$A:$A,'Cumulative Stats'!$A17,'By game'!M:M)+SUMIF(Playoffs!$A:$A,'Cumulative Stats'!$A17,Playoffs!M:M)+SUMIF('WEEK 3'!$A:$A,'Cumulative Stats'!$A17,'WEEK 3'!M:M)++SUMIF('WEEK 4'!$A:$A,'Cumulative Stats'!$A17,'WEEK 4'!M:M)++SUMIF('WEEK 5'!$A:$A,'Cumulative Stats'!$A17,'WEEK 5'!M:M)</f>
        <v>0</v>
      </c>
      <c r="N17" s="22">
        <f t="shared" si="1"/>
        <v>0.6666666666666666</v>
      </c>
      <c r="P17" s="22">
        <f t="shared" si="2"/>
        <v>0</v>
      </c>
      <c r="R17" s="24">
        <f t="shared" si="3"/>
        <v>0.3333333333333333</v>
      </c>
    </row>
    <row r="19" spans="1:13" ht="12.75">
      <c r="A19" t="s">
        <v>67</v>
      </c>
      <c r="C19">
        <f aca="true" t="shared" si="4" ref="C19:I19">SUM(C4:C18)</f>
        <v>292</v>
      </c>
      <c r="D19">
        <f t="shared" si="4"/>
        <v>110</v>
      </c>
      <c r="E19">
        <f t="shared" si="4"/>
        <v>105</v>
      </c>
      <c r="F19">
        <f t="shared" si="4"/>
        <v>96</v>
      </c>
      <c r="G19">
        <f t="shared" si="4"/>
        <v>20</v>
      </c>
      <c r="H19">
        <f t="shared" si="4"/>
        <v>6</v>
      </c>
      <c r="I19">
        <f t="shared" si="4"/>
        <v>5</v>
      </c>
      <c r="K19">
        <f>SUM(K4:K18)</f>
        <v>109</v>
      </c>
      <c r="L19">
        <f>SUM(L4:L18)</f>
        <v>85</v>
      </c>
      <c r="M19">
        <f>SUM(M4:M18)</f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4" sqref="A4:A17"/>
    </sheetView>
  </sheetViews>
  <sheetFormatPr defaultColWidth="9.140625" defaultRowHeight="12.75"/>
  <cols>
    <col min="1" max="1" width="16.8515625" style="0" bestFit="1" customWidth="1"/>
    <col min="2" max="2" width="16.8515625" style="0" customWidth="1"/>
    <col min="14" max="14" width="9.140625" style="20" customWidth="1"/>
  </cols>
  <sheetData>
    <row r="1" spans="1:9" ht="12.75">
      <c r="A1" t="s">
        <v>100</v>
      </c>
      <c r="C1" t="s">
        <v>54</v>
      </c>
      <c r="D1" s="23">
        <v>41439</v>
      </c>
      <c r="H1" t="s">
        <v>52</v>
      </c>
      <c r="I1" t="s">
        <v>98</v>
      </c>
    </row>
    <row r="3" spans="3:14" ht="12.75">
      <c r="C3" s="12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3" t="s">
        <v>48</v>
      </c>
      <c r="K3" s="12" t="s">
        <v>50</v>
      </c>
      <c r="L3" s="12" t="s">
        <v>64</v>
      </c>
      <c r="M3" s="12" t="s">
        <v>66</v>
      </c>
      <c r="N3" s="21" t="s">
        <v>65</v>
      </c>
    </row>
    <row r="4" spans="1:14" ht="27" customHeight="1">
      <c r="A4" s="11" t="s">
        <v>101</v>
      </c>
      <c r="B4" s="17" t="s">
        <v>45</v>
      </c>
      <c r="C4">
        <f>SUMIF(Playoffs!$A:$A,$A4,Playoffs!C:C)</f>
        <v>4</v>
      </c>
      <c r="D4">
        <f>SUMIF(Playoffs!$A:$A,$A4,Playoffs!D:D)</f>
        <v>1</v>
      </c>
      <c r="E4">
        <f>SUMIF(Playoffs!$A:$A,$A4,Playoffs!E:E)</f>
        <v>1</v>
      </c>
      <c r="F4">
        <f>SUMIF(Playoffs!$A:$A,$A4,Playoffs!F:F)</f>
        <v>0</v>
      </c>
      <c r="G4">
        <f>SUMIF(Playoffs!$A:$A,$A4,Playoffs!G:G)</f>
        <v>0</v>
      </c>
      <c r="H4">
        <f>SUMIF(Playoffs!$A:$A,$A4,Playoffs!H:H)</f>
        <v>0</v>
      </c>
      <c r="I4">
        <f>SUMIF(Playoffs!$A:$A,$A4,Playoffs!I:I)</f>
        <v>0</v>
      </c>
      <c r="J4" s="14">
        <f aca="true" t="shared" si="0" ref="J4:J17">E4/C4</f>
        <v>0.25</v>
      </c>
      <c r="K4">
        <f>SUMIF(Playoffs!$A:$A,$A4,Playoffs!K:K)</f>
        <v>3</v>
      </c>
      <c r="L4">
        <f>SUMIF(Playoffs!$A:$A,$A4,Playoffs!L:L)</f>
        <v>0</v>
      </c>
      <c r="M4">
        <f>SUMIF(Playoffs!$A:$A,$A4,Playoffs!M:M)</f>
        <v>0</v>
      </c>
      <c r="N4" s="22">
        <f>(L4+E4+M4)/(C4+L4+M4)</f>
        <v>0.25</v>
      </c>
    </row>
    <row r="5" spans="1:14" ht="27" customHeight="1">
      <c r="A5" s="11" t="s">
        <v>102</v>
      </c>
      <c r="B5" s="17" t="s">
        <v>56</v>
      </c>
      <c r="C5">
        <f>SUMIF(Playoffs!$A:$A,$A5,Playoffs!C:C)</f>
        <v>4</v>
      </c>
      <c r="D5">
        <f>SUMIF(Playoffs!$A:$A,$A5,Playoffs!D:D)</f>
        <v>1</v>
      </c>
      <c r="E5">
        <f>SUMIF(Playoffs!$A:$A,$A5,Playoffs!E:E)</f>
        <v>1</v>
      </c>
      <c r="F5">
        <f>SUMIF(Playoffs!$A:$A,$A5,Playoffs!F:F)</f>
        <v>0</v>
      </c>
      <c r="G5">
        <f>SUMIF(Playoffs!$A:$A,$A5,Playoffs!G:G)</f>
        <v>0</v>
      </c>
      <c r="H5">
        <f>SUMIF(Playoffs!$A:$A,$A5,Playoffs!H:H)</f>
        <v>0</v>
      </c>
      <c r="I5">
        <f>SUMIF(Playoffs!$A:$A,$A5,Playoffs!I:I)</f>
        <v>0</v>
      </c>
      <c r="J5" s="14">
        <f t="shared" si="0"/>
        <v>0.25</v>
      </c>
      <c r="K5">
        <f>SUMIF(Playoffs!$A:$A,$A5,Playoffs!K:K)</f>
        <v>0</v>
      </c>
      <c r="L5">
        <f>SUMIF(Playoffs!$A:$A,$A5,Playoffs!L:L)</f>
        <v>0</v>
      </c>
      <c r="M5">
        <f>SUMIF(Playoffs!$A:$A,$A5,Playoffs!M:M)</f>
        <v>0</v>
      </c>
      <c r="N5" s="22">
        <f>(L5+E5+M5)/(C5+L5+M5)</f>
        <v>0.25</v>
      </c>
    </row>
    <row r="6" spans="1:14" ht="27" customHeight="1">
      <c r="A6" s="11" t="s">
        <v>103</v>
      </c>
      <c r="B6" s="18" t="s">
        <v>69</v>
      </c>
      <c r="C6">
        <f>SUMIF(Playoffs!$A:$A,$A6,Playoffs!C:C)</f>
        <v>3</v>
      </c>
      <c r="D6">
        <f>SUMIF(Playoffs!$A:$A,$A6,Playoffs!D:D)</f>
        <v>2</v>
      </c>
      <c r="E6">
        <f>SUMIF(Playoffs!$A:$A,$A6,Playoffs!E:E)</f>
        <v>2</v>
      </c>
      <c r="F6">
        <f>SUMIF(Playoffs!$A:$A,$A6,Playoffs!F:F)</f>
        <v>1</v>
      </c>
      <c r="G6">
        <f>SUMIF(Playoffs!$A:$A,$A6,Playoffs!G:G)</f>
        <v>0</v>
      </c>
      <c r="H6">
        <f>SUMIF(Playoffs!$A:$A,$A6,Playoffs!H:H)</f>
        <v>0</v>
      </c>
      <c r="I6">
        <f>SUMIF(Playoffs!$A:$A,$A6,Playoffs!I:I)</f>
        <v>0</v>
      </c>
      <c r="J6" s="14">
        <f t="shared" si="0"/>
        <v>0.6666666666666666</v>
      </c>
      <c r="K6">
        <f>SUMIF(Playoffs!$A:$A,$A6,Playoffs!K:K)</f>
        <v>1</v>
      </c>
      <c r="L6">
        <f>SUMIF(Playoffs!$A:$A,$A6,Playoffs!L:L)</f>
        <v>1</v>
      </c>
      <c r="M6">
        <f>SUMIF(Playoffs!$A:$A,$A6,Playoffs!M:M)</f>
        <v>0</v>
      </c>
      <c r="N6" s="22">
        <f aca="true" t="shared" si="1" ref="N6:N17">(L6+E6+M6)/(C6+L6+M6)</f>
        <v>0.75</v>
      </c>
    </row>
    <row r="7" spans="1:14" ht="27" customHeight="1">
      <c r="A7" s="11" t="s">
        <v>104</v>
      </c>
      <c r="B7" s="17" t="s">
        <v>57</v>
      </c>
      <c r="C7">
        <f>SUMIF(Playoffs!$A:$A,$A7,Playoffs!C:C)</f>
        <v>3</v>
      </c>
      <c r="D7">
        <f>SUMIF(Playoffs!$A:$A,$A7,Playoffs!D:D)</f>
        <v>1</v>
      </c>
      <c r="E7">
        <f>SUMIF(Playoffs!$A:$A,$A7,Playoffs!E:E)</f>
        <v>2</v>
      </c>
      <c r="F7">
        <f>SUMIF(Playoffs!$A:$A,$A7,Playoffs!F:F)</f>
        <v>0</v>
      </c>
      <c r="G7">
        <f>SUMIF(Playoffs!$A:$A,$A7,Playoffs!G:G)</f>
        <v>2</v>
      </c>
      <c r="H7">
        <f>SUMIF(Playoffs!$A:$A,$A7,Playoffs!H:H)</f>
        <v>0</v>
      </c>
      <c r="I7">
        <f>SUMIF(Playoffs!$A:$A,$A7,Playoffs!I:I)</f>
        <v>0</v>
      </c>
      <c r="J7" s="14">
        <f t="shared" si="0"/>
        <v>0.6666666666666666</v>
      </c>
      <c r="K7">
        <f>SUMIF(Playoffs!$A:$A,$A7,Playoffs!K:K)</f>
        <v>0</v>
      </c>
      <c r="L7">
        <f>SUMIF(Playoffs!$A:$A,$A7,Playoffs!L:L)</f>
        <v>0</v>
      </c>
      <c r="M7">
        <f>SUMIF(Playoffs!$A:$A,$A7,Playoffs!M:M)</f>
        <v>0</v>
      </c>
      <c r="N7" s="22">
        <f>(L7+E7+M7)/(C7+L7+M7)</f>
        <v>0.6666666666666666</v>
      </c>
    </row>
    <row r="8" spans="1:14" ht="27" customHeight="1">
      <c r="A8" s="11" t="s">
        <v>105</v>
      </c>
      <c r="B8" s="18" t="s">
        <v>58</v>
      </c>
      <c r="C8">
        <f>SUMIF(Playoffs!$A:$A,$A8,Playoffs!C:C)</f>
        <v>4</v>
      </c>
      <c r="D8">
        <f>SUMIF(Playoffs!$A:$A,$A8,Playoffs!D:D)</f>
        <v>1</v>
      </c>
      <c r="E8">
        <f>SUMIF(Playoffs!$A:$A,$A8,Playoffs!E:E)</f>
        <v>2</v>
      </c>
      <c r="F8">
        <f>SUMIF(Playoffs!$A:$A,$A8,Playoffs!F:F)</f>
        <v>2</v>
      </c>
      <c r="G8">
        <f>SUMIF(Playoffs!$A:$A,$A8,Playoffs!G:G)</f>
        <v>0</v>
      </c>
      <c r="H8">
        <f>SUMIF(Playoffs!$A:$A,$A8,Playoffs!H:H)</f>
        <v>0</v>
      </c>
      <c r="I8">
        <f>SUMIF(Playoffs!$A:$A,$A8,Playoffs!I:I)</f>
        <v>0</v>
      </c>
      <c r="J8" s="14">
        <f t="shared" si="0"/>
        <v>0.5</v>
      </c>
      <c r="K8">
        <f>SUMIF(Playoffs!$A:$A,$A8,Playoffs!K:K)</f>
        <v>0</v>
      </c>
      <c r="L8">
        <f>SUMIF(Playoffs!$A:$A,$A8,Playoffs!L:L)</f>
        <v>0</v>
      </c>
      <c r="M8">
        <f>SUMIF(Playoffs!$A:$A,$A8,Playoffs!M:M)</f>
        <v>0</v>
      </c>
      <c r="N8" s="22">
        <f t="shared" si="1"/>
        <v>0.5</v>
      </c>
    </row>
    <row r="9" spans="1:14" ht="27" customHeight="1">
      <c r="A9" s="11" t="s">
        <v>106</v>
      </c>
      <c r="B9" s="18" t="s">
        <v>46</v>
      </c>
      <c r="C9">
        <f>SUMIF(Playoffs!$A:$A,$A9,Playoffs!C:C)</f>
        <v>2</v>
      </c>
      <c r="D9">
        <f>SUMIF(Playoffs!$A:$A,$A9,Playoffs!D:D)</f>
        <v>0</v>
      </c>
      <c r="E9">
        <f>SUMIF(Playoffs!$A:$A,$A9,Playoffs!E:E)</f>
        <v>0</v>
      </c>
      <c r="F9">
        <f>SUMIF(Playoffs!$A:$A,$A9,Playoffs!F:F)</f>
        <v>1</v>
      </c>
      <c r="G9">
        <f>SUMIF(Playoffs!$A:$A,$A9,Playoffs!G:G)</f>
        <v>0</v>
      </c>
      <c r="H9">
        <f>SUMIF(Playoffs!$A:$A,$A9,Playoffs!H:H)</f>
        <v>0</v>
      </c>
      <c r="I9">
        <f>SUMIF(Playoffs!$A:$A,$A9,Playoffs!I:I)</f>
        <v>0</v>
      </c>
      <c r="J9" s="14">
        <f t="shared" si="0"/>
        <v>0</v>
      </c>
      <c r="K9">
        <f>SUMIF(Playoffs!$A:$A,$A9,Playoffs!K:K)</f>
        <v>2</v>
      </c>
      <c r="L9">
        <f>SUMIF(Playoffs!$A:$A,$A9,Playoffs!L:L)</f>
        <v>1</v>
      </c>
      <c r="M9">
        <f>SUMIF(Playoffs!$A:$A,$A9,Playoffs!M:M)</f>
        <v>0</v>
      </c>
      <c r="N9" s="22">
        <f t="shared" si="1"/>
        <v>0.3333333333333333</v>
      </c>
    </row>
    <row r="10" spans="1:14" ht="27" customHeight="1">
      <c r="A10" s="11" t="s">
        <v>107</v>
      </c>
      <c r="B10" s="18" t="s">
        <v>58</v>
      </c>
      <c r="C10">
        <f>SUMIF(Playoffs!$A:$A,$A10,Playoffs!C:C)</f>
        <v>3</v>
      </c>
      <c r="D10">
        <f>SUMIF(Playoffs!$A:$A,$A10,Playoffs!D:D)</f>
        <v>0</v>
      </c>
      <c r="E10">
        <f>SUMIF(Playoffs!$A:$A,$A10,Playoffs!E:E)</f>
        <v>2</v>
      </c>
      <c r="F10">
        <f>SUMIF(Playoffs!$A:$A,$A10,Playoffs!F:F)</f>
        <v>0</v>
      </c>
      <c r="G10">
        <f>SUMIF(Playoffs!$A:$A,$A10,Playoffs!G:G)</f>
        <v>0</v>
      </c>
      <c r="H10">
        <f>SUMIF(Playoffs!$A:$A,$A10,Playoffs!H:H)</f>
        <v>0</v>
      </c>
      <c r="I10">
        <f>SUMIF(Playoffs!$A:$A,$A10,Playoffs!I:I)</f>
        <v>0</v>
      </c>
      <c r="J10" s="14">
        <f t="shared" si="0"/>
        <v>0.6666666666666666</v>
      </c>
      <c r="K10">
        <f>SUMIF(Playoffs!$A:$A,$A10,Playoffs!K:K)</f>
        <v>0</v>
      </c>
      <c r="L10">
        <f>SUMIF(Playoffs!$A:$A,$A10,Playoffs!L:L)</f>
        <v>0</v>
      </c>
      <c r="M10">
        <f>SUMIF(Playoffs!$A:$A,$A10,Playoffs!M:M)</f>
        <v>0</v>
      </c>
      <c r="N10" s="22">
        <f>(L10+E10+M10)/(C10+L10+M10)</f>
        <v>0.6666666666666666</v>
      </c>
    </row>
    <row r="11" spans="1:14" ht="27" customHeight="1">
      <c r="A11" s="11" t="s">
        <v>108</v>
      </c>
      <c r="B11" s="18" t="s">
        <v>59</v>
      </c>
      <c r="C11">
        <f>SUMIF(Playoffs!$A:$A,$A11,Playoffs!C:C)</f>
        <v>1</v>
      </c>
      <c r="D11">
        <f>SUMIF(Playoffs!$A:$A,$A11,Playoffs!D:D)</f>
        <v>0</v>
      </c>
      <c r="E11">
        <f>SUMIF(Playoffs!$A:$A,$A11,Playoffs!E:E)</f>
        <v>0</v>
      </c>
      <c r="F11">
        <f>SUMIF(Playoffs!$A:$A,$A11,Playoffs!F:F)</f>
        <v>0</v>
      </c>
      <c r="G11">
        <f>SUMIF(Playoffs!$A:$A,$A11,Playoffs!G:G)</f>
        <v>0</v>
      </c>
      <c r="H11">
        <f>SUMIF(Playoffs!$A:$A,$A11,Playoffs!H:H)</f>
        <v>0</v>
      </c>
      <c r="I11">
        <f>SUMIF(Playoffs!$A:$A,$A11,Playoffs!I:I)</f>
        <v>0</v>
      </c>
      <c r="J11" s="14">
        <f t="shared" si="0"/>
        <v>0</v>
      </c>
      <c r="K11">
        <f>SUMIF(Playoffs!$A:$A,$A11,Playoffs!K:K)</f>
        <v>1</v>
      </c>
      <c r="L11">
        <f>SUMIF(Playoffs!$A:$A,$A11,Playoffs!L:L)</f>
        <v>0</v>
      </c>
      <c r="M11">
        <f>SUMIF(Playoffs!$A:$A,$A11,Playoffs!M:M)</f>
        <v>0</v>
      </c>
      <c r="N11" s="22">
        <f>(L11+E11+M11)/(C11+L11+M11)</f>
        <v>0</v>
      </c>
    </row>
    <row r="12" spans="1:14" ht="27" customHeight="1">
      <c r="A12" s="11" t="s">
        <v>109</v>
      </c>
      <c r="B12" s="18" t="s">
        <v>60</v>
      </c>
      <c r="C12">
        <f>SUMIF(Playoffs!$A:$A,$A12,Playoffs!C:C)</f>
        <v>1</v>
      </c>
      <c r="D12">
        <f>SUMIF(Playoffs!$A:$A,$A12,Playoffs!D:D)</f>
        <v>0</v>
      </c>
      <c r="E12">
        <f>SUMIF(Playoffs!$A:$A,$A12,Playoffs!E:E)</f>
        <v>0</v>
      </c>
      <c r="F12">
        <f>SUMIF(Playoffs!$A:$A,$A12,Playoffs!F:F)</f>
        <v>0</v>
      </c>
      <c r="G12">
        <f>SUMIF(Playoffs!$A:$A,$A12,Playoffs!G:G)</f>
        <v>0</v>
      </c>
      <c r="H12">
        <f>SUMIF(Playoffs!$A:$A,$A12,Playoffs!H:H)</f>
        <v>0</v>
      </c>
      <c r="I12">
        <f>SUMIF(Playoffs!$A:$A,$A12,Playoffs!I:I)</f>
        <v>0</v>
      </c>
      <c r="J12" s="14">
        <f t="shared" si="0"/>
        <v>0</v>
      </c>
      <c r="K12">
        <f>SUMIF(Playoffs!$A:$A,$A12,Playoffs!K:K)</f>
        <v>1</v>
      </c>
      <c r="L12">
        <f>SUMIF(Playoffs!$A:$A,$A12,Playoffs!L:L)</f>
        <v>0</v>
      </c>
      <c r="M12">
        <f>SUMIF(Playoffs!$A:$A,$A12,Playoffs!M:M)</f>
        <v>0</v>
      </c>
      <c r="N12" s="22">
        <f>(L12+E12+M12)/(C12+L12+M12)</f>
        <v>0</v>
      </c>
    </row>
    <row r="13" spans="1:14" ht="27" customHeight="1">
      <c r="A13" s="11" t="s">
        <v>110</v>
      </c>
      <c r="B13" s="18"/>
      <c r="C13">
        <f>SUMIF(Playoffs!$A:$A,$A13,Playoffs!C:C)</f>
        <v>1</v>
      </c>
      <c r="D13">
        <f>SUMIF(Playoffs!$A:$A,$A13,Playoffs!D:D)</f>
        <v>0</v>
      </c>
      <c r="E13">
        <f>SUMIF(Playoffs!$A:$A,$A13,Playoffs!E:E)</f>
        <v>0</v>
      </c>
      <c r="F13">
        <f>SUMIF(Playoffs!$A:$A,$A13,Playoffs!F:F)</f>
        <v>0</v>
      </c>
      <c r="G13">
        <f>SUMIF(Playoffs!$A:$A,$A13,Playoffs!G:G)</f>
        <v>0</v>
      </c>
      <c r="H13">
        <f>SUMIF(Playoffs!$A:$A,$A13,Playoffs!H:H)</f>
        <v>0</v>
      </c>
      <c r="I13">
        <f>SUMIF(Playoffs!$A:$A,$A13,Playoffs!I:I)</f>
        <v>0</v>
      </c>
      <c r="J13" s="14">
        <f t="shared" si="0"/>
        <v>0</v>
      </c>
      <c r="K13">
        <f>SUMIF(Playoffs!$A:$A,$A13,Playoffs!K:K)</f>
        <v>0</v>
      </c>
      <c r="L13">
        <f>SUMIF(Playoffs!$A:$A,$A13,Playoffs!L:L)</f>
        <v>0</v>
      </c>
      <c r="M13">
        <f>SUMIF(Playoffs!$A:$A,$A13,Playoffs!M:M)</f>
        <v>0</v>
      </c>
      <c r="N13" s="22">
        <f t="shared" si="1"/>
        <v>0</v>
      </c>
    </row>
    <row r="14" spans="1:14" ht="27" customHeight="1">
      <c r="A14" s="11" t="s">
        <v>111</v>
      </c>
      <c r="B14" s="18"/>
      <c r="C14">
        <f>SUMIF(Playoffs!$A:$A,$A14,Playoffs!C:C)</f>
        <v>2</v>
      </c>
      <c r="D14">
        <f>SUMIF(Playoffs!$A:$A,$A14,Playoffs!D:D)</f>
        <v>0</v>
      </c>
      <c r="E14">
        <f>SUMIF(Playoffs!$A:$A,$A14,Playoffs!E:E)</f>
        <v>1</v>
      </c>
      <c r="F14">
        <f>SUMIF(Playoffs!$A:$A,$A14,Playoffs!F:F)</f>
        <v>0</v>
      </c>
      <c r="G14">
        <f>SUMIF(Playoffs!$A:$A,$A14,Playoffs!G:G)</f>
        <v>1</v>
      </c>
      <c r="H14">
        <f>SUMIF(Playoffs!$A:$A,$A14,Playoffs!H:H)</f>
        <v>0</v>
      </c>
      <c r="I14">
        <f>SUMIF(Playoffs!$A:$A,$A14,Playoffs!I:I)</f>
        <v>0</v>
      </c>
      <c r="J14" s="14">
        <f t="shared" si="0"/>
        <v>0.5</v>
      </c>
      <c r="K14">
        <f>SUMIF(Playoffs!$A:$A,$A14,Playoffs!K:K)</f>
        <v>0</v>
      </c>
      <c r="L14">
        <f>SUMIF(Playoffs!$A:$A,$A14,Playoffs!L:L)</f>
        <v>0</v>
      </c>
      <c r="M14">
        <f>SUMIF(Playoffs!$A:$A,$A14,Playoffs!M:M)</f>
        <v>0</v>
      </c>
      <c r="N14" s="22">
        <f t="shared" si="1"/>
        <v>0.5</v>
      </c>
    </row>
    <row r="15" spans="1:14" ht="27" customHeight="1">
      <c r="A15" s="11" t="s">
        <v>112</v>
      </c>
      <c r="B15" s="17"/>
      <c r="C15">
        <f>SUMIF(Playoffs!$A:$A,$A15,Playoffs!C:C)</f>
        <v>1</v>
      </c>
      <c r="D15">
        <f>SUMIF(Playoffs!$A:$A,$A15,Playoffs!D:D)</f>
        <v>0</v>
      </c>
      <c r="E15">
        <f>SUMIF(Playoffs!$A:$A,$A15,Playoffs!E:E)</f>
        <v>0</v>
      </c>
      <c r="F15">
        <f>SUMIF(Playoffs!$A:$A,$A15,Playoffs!F:F)</f>
        <v>0</v>
      </c>
      <c r="G15">
        <f>SUMIF(Playoffs!$A:$A,$A15,Playoffs!G:G)</f>
        <v>0</v>
      </c>
      <c r="H15">
        <f>SUMIF(Playoffs!$A:$A,$A15,Playoffs!H:H)</f>
        <v>0</v>
      </c>
      <c r="I15">
        <f>SUMIF(Playoffs!$A:$A,$A15,Playoffs!I:I)</f>
        <v>0</v>
      </c>
      <c r="J15" s="14">
        <f t="shared" si="0"/>
        <v>0</v>
      </c>
      <c r="K15">
        <f>SUMIF(Playoffs!$A:$A,$A15,Playoffs!K:K)</f>
        <v>0</v>
      </c>
      <c r="L15">
        <f>SUMIF(Playoffs!$A:$A,$A15,Playoffs!L:L)</f>
        <v>0</v>
      </c>
      <c r="M15">
        <f>SUMIF(Playoffs!$A:$A,$A15,Playoffs!M:M)</f>
        <v>0</v>
      </c>
      <c r="N15" s="22">
        <f t="shared" si="1"/>
        <v>0</v>
      </c>
    </row>
    <row r="16" spans="1:14" ht="27" customHeight="1">
      <c r="A16" s="11" t="s">
        <v>113</v>
      </c>
      <c r="B16" s="19"/>
      <c r="J16" s="14" t="e">
        <f t="shared" si="0"/>
        <v>#DIV/0!</v>
      </c>
      <c r="N16" s="22" t="e">
        <f t="shared" si="1"/>
        <v>#DIV/0!</v>
      </c>
    </row>
    <row r="17" spans="1:14" ht="27" customHeight="1">
      <c r="A17" s="11" t="s">
        <v>114</v>
      </c>
      <c r="B17" s="17"/>
      <c r="J17" s="14" t="e">
        <f t="shared" si="0"/>
        <v>#DIV/0!</v>
      </c>
      <c r="N17" s="22" t="e">
        <f t="shared" si="1"/>
        <v>#DIV/0!</v>
      </c>
    </row>
    <row r="18" spans="1:14" ht="27" customHeight="1">
      <c r="A18" s="17"/>
      <c r="B18" s="17"/>
      <c r="N18" s="22"/>
    </row>
    <row r="19" ht="12.75">
      <c r="A19" t="s">
        <v>67</v>
      </c>
    </row>
    <row r="20" spans="3:15" ht="12.75">
      <c r="C20">
        <f>SUM(C4:C19)</f>
        <v>29</v>
      </c>
      <c r="D20">
        <f aca="true" t="shared" si="2" ref="D20:M20">SUM(D4:D19)</f>
        <v>6</v>
      </c>
      <c r="E20">
        <f t="shared" si="2"/>
        <v>11</v>
      </c>
      <c r="F20">
        <f t="shared" si="2"/>
        <v>4</v>
      </c>
      <c r="G20">
        <f t="shared" si="2"/>
        <v>3</v>
      </c>
      <c r="H20">
        <f t="shared" si="2"/>
        <v>0</v>
      </c>
      <c r="I20">
        <f t="shared" si="2"/>
        <v>0</v>
      </c>
      <c r="J20" s="14">
        <f>E20/C20</f>
        <v>0.3793103448275862</v>
      </c>
      <c r="K20">
        <f t="shared" si="2"/>
        <v>8</v>
      </c>
      <c r="L20">
        <f t="shared" si="2"/>
        <v>2</v>
      </c>
      <c r="M20">
        <f t="shared" si="2"/>
        <v>0</v>
      </c>
      <c r="N20" t="e">
        <f>SUM(N5:N19)</f>
        <v>#DIV/0!</v>
      </c>
      <c r="O20" s="14"/>
    </row>
    <row r="21" spans="2:3" ht="12.75">
      <c r="B21" t="s">
        <v>78</v>
      </c>
      <c r="C21">
        <f>C20-E20-C22</f>
        <v>17</v>
      </c>
    </row>
    <row r="22" spans="2:3" ht="12.75">
      <c r="B22" t="s">
        <v>81</v>
      </c>
      <c r="C22">
        <v>1</v>
      </c>
    </row>
    <row r="23" spans="2:3" ht="12.75">
      <c r="B23" t="s">
        <v>86</v>
      </c>
      <c r="C23">
        <v>0</v>
      </c>
    </row>
    <row r="24" spans="2:4" ht="12.75">
      <c r="B24" t="s">
        <v>87</v>
      </c>
      <c r="C24">
        <v>1</v>
      </c>
      <c r="D24" t="s">
        <v>99</v>
      </c>
    </row>
    <row r="25" spans="2:3" ht="12.75">
      <c r="B25" t="s">
        <v>88</v>
      </c>
      <c r="C25">
        <f>C24+C23+C21</f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6"/>
  <sheetViews>
    <sheetView zoomScalePageLayoutView="0" workbookViewId="0" topLeftCell="A1">
      <selection activeCell="A266" sqref="A266:A279"/>
    </sheetView>
  </sheetViews>
  <sheetFormatPr defaultColWidth="9.140625" defaultRowHeight="12.75"/>
  <cols>
    <col min="1" max="1" width="16.8515625" style="0" bestFit="1" customWidth="1"/>
    <col min="2" max="2" width="16.8515625" style="0" customWidth="1"/>
    <col min="4" max="4" width="9.7109375" style="0" bestFit="1" customWidth="1"/>
    <col min="14" max="14" width="9.140625" style="20" customWidth="1"/>
  </cols>
  <sheetData>
    <row r="1" spans="3:9" ht="12.75">
      <c r="C1" t="s">
        <v>54</v>
      </c>
      <c r="D1" s="23">
        <v>41327</v>
      </c>
      <c r="H1" t="s">
        <v>52</v>
      </c>
      <c r="I1" t="s">
        <v>63</v>
      </c>
    </row>
    <row r="3" spans="3:14" ht="12.75">
      <c r="C3" s="12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3" t="s">
        <v>48</v>
      </c>
      <c r="K3" s="12" t="s">
        <v>50</v>
      </c>
      <c r="L3" s="12" t="s">
        <v>64</v>
      </c>
      <c r="M3" s="12" t="s">
        <v>66</v>
      </c>
      <c r="N3" s="21" t="s">
        <v>65</v>
      </c>
    </row>
    <row r="4" spans="1:14" ht="27" customHeight="1">
      <c r="A4" s="11" t="s">
        <v>101</v>
      </c>
      <c r="B4" s="17" t="s">
        <v>45</v>
      </c>
      <c r="C4">
        <v>1</v>
      </c>
      <c r="D4">
        <v>1</v>
      </c>
      <c r="E4">
        <v>0</v>
      </c>
      <c r="F4">
        <v>2</v>
      </c>
      <c r="G4">
        <v>0</v>
      </c>
      <c r="H4">
        <v>0</v>
      </c>
      <c r="I4">
        <v>0</v>
      </c>
      <c r="J4" s="14">
        <f>E4/C4</f>
        <v>0</v>
      </c>
      <c r="K4">
        <v>1</v>
      </c>
      <c r="L4">
        <v>2</v>
      </c>
      <c r="N4" s="22">
        <f>(L4+E4+M4)/(C4+L4+M4)</f>
        <v>0.6666666666666666</v>
      </c>
    </row>
    <row r="5" spans="1:14" ht="27" customHeight="1">
      <c r="A5" s="11" t="s">
        <v>102</v>
      </c>
      <c r="B5" s="17" t="s">
        <v>56</v>
      </c>
      <c r="C5">
        <v>1</v>
      </c>
      <c r="D5">
        <v>1</v>
      </c>
      <c r="E5">
        <v>1</v>
      </c>
      <c r="F5">
        <v>4</v>
      </c>
      <c r="G5">
        <v>0</v>
      </c>
      <c r="H5">
        <v>0</v>
      </c>
      <c r="I5">
        <v>1</v>
      </c>
      <c r="J5" s="14">
        <f aca="true" t="shared" si="0" ref="J5:J19">E5/C5</f>
        <v>1</v>
      </c>
      <c r="K5">
        <v>0</v>
      </c>
      <c r="L5">
        <v>3</v>
      </c>
      <c r="N5" s="22">
        <f aca="true" t="shared" si="1" ref="N5:N17">(L5+E5+M5)/(C5+L5+M5)</f>
        <v>1</v>
      </c>
    </row>
    <row r="6" spans="1:14" ht="27" customHeight="1">
      <c r="A6" s="11" t="s">
        <v>103</v>
      </c>
      <c r="B6" s="17" t="s">
        <v>57</v>
      </c>
      <c r="C6">
        <v>2</v>
      </c>
      <c r="D6">
        <v>1</v>
      </c>
      <c r="E6">
        <v>0</v>
      </c>
      <c r="F6">
        <v>1</v>
      </c>
      <c r="G6">
        <v>0</v>
      </c>
      <c r="H6">
        <v>0</v>
      </c>
      <c r="I6">
        <v>0</v>
      </c>
      <c r="J6" s="14">
        <f t="shared" si="0"/>
        <v>0</v>
      </c>
      <c r="K6">
        <v>2</v>
      </c>
      <c r="L6">
        <v>1</v>
      </c>
      <c r="N6" s="22">
        <f t="shared" si="1"/>
        <v>0.3333333333333333</v>
      </c>
    </row>
    <row r="7" spans="1:14" ht="27" customHeight="1">
      <c r="A7" s="11" t="s">
        <v>104</v>
      </c>
      <c r="B7" s="18" t="s">
        <v>46</v>
      </c>
      <c r="C7">
        <v>3</v>
      </c>
      <c r="D7">
        <v>1</v>
      </c>
      <c r="E7">
        <v>1</v>
      </c>
      <c r="F7">
        <v>0</v>
      </c>
      <c r="G7">
        <v>0</v>
      </c>
      <c r="H7">
        <v>1</v>
      </c>
      <c r="I7">
        <v>0</v>
      </c>
      <c r="J7" s="14">
        <f t="shared" si="0"/>
        <v>0.3333333333333333</v>
      </c>
      <c r="K7">
        <v>1</v>
      </c>
      <c r="L7">
        <v>0</v>
      </c>
      <c r="N7" s="22">
        <f t="shared" si="1"/>
        <v>0.3333333333333333</v>
      </c>
    </row>
    <row r="8" spans="1:14" ht="27" customHeight="1">
      <c r="A8" s="11" t="s">
        <v>105</v>
      </c>
      <c r="B8" s="18" t="s">
        <v>58</v>
      </c>
      <c r="C8">
        <v>3</v>
      </c>
      <c r="D8">
        <v>2</v>
      </c>
      <c r="E8">
        <v>1</v>
      </c>
      <c r="F8">
        <v>1</v>
      </c>
      <c r="G8">
        <v>0</v>
      </c>
      <c r="H8">
        <v>0</v>
      </c>
      <c r="I8">
        <v>0</v>
      </c>
      <c r="J8" s="14">
        <f t="shared" si="0"/>
        <v>0.3333333333333333</v>
      </c>
      <c r="K8">
        <v>1</v>
      </c>
      <c r="L8">
        <v>1</v>
      </c>
      <c r="N8" s="22">
        <f t="shared" si="1"/>
        <v>0.5</v>
      </c>
    </row>
    <row r="9" spans="1:14" ht="27" customHeight="1">
      <c r="A9" s="11" t="s">
        <v>106</v>
      </c>
      <c r="B9" s="19" t="s">
        <v>62</v>
      </c>
      <c r="J9" s="14" t="e">
        <f t="shared" si="0"/>
        <v>#DIV/0!</v>
      </c>
      <c r="N9" s="22" t="e">
        <f t="shared" si="1"/>
        <v>#DIV/0!</v>
      </c>
    </row>
    <row r="10" spans="1:14" ht="27" customHeight="1">
      <c r="A10" s="11" t="s">
        <v>107</v>
      </c>
      <c r="B10" s="18" t="s">
        <v>61</v>
      </c>
      <c r="C10">
        <v>0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  <c r="J10" s="14" t="e">
        <f t="shared" si="0"/>
        <v>#DIV/0!</v>
      </c>
      <c r="K10">
        <v>0</v>
      </c>
      <c r="L10">
        <v>2</v>
      </c>
      <c r="M10">
        <v>1</v>
      </c>
      <c r="N10" s="22">
        <f t="shared" si="1"/>
        <v>1</v>
      </c>
    </row>
    <row r="11" spans="1:14" ht="27" customHeight="1">
      <c r="A11" s="11" t="s">
        <v>108</v>
      </c>
      <c r="B11" s="18" t="s">
        <v>59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14">
        <f t="shared" si="0"/>
        <v>0</v>
      </c>
      <c r="K11">
        <v>1</v>
      </c>
      <c r="N11" s="22">
        <f t="shared" si="1"/>
        <v>0</v>
      </c>
    </row>
    <row r="12" spans="1:14" ht="27" customHeight="1">
      <c r="A12" s="11" t="s">
        <v>109</v>
      </c>
      <c r="B12" s="18" t="s">
        <v>60</v>
      </c>
      <c r="C12">
        <v>3</v>
      </c>
      <c r="D12">
        <v>2</v>
      </c>
      <c r="E12">
        <v>0</v>
      </c>
      <c r="F12">
        <v>2</v>
      </c>
      <c r="G12">
        <v>0</v>
      </c>
      <c r="H12">
        <v>0</v>
      </c>
      <c r="I12">
        <v>0</v>
      </c>
      <c r="J12" s="14">
        <f t="shared" si="0"/>
        <v>0</v>
      </c>
      <c r="K12">
        <v>1</v>
      </c>
      <c r="N12" s="22">
        <f t="shared" si="1"/>
        <v>0</v>
      </c>
    </row>
    <row r="13" spans="1:14" ht="27" customHeight="1">
      <c r="A13" s="11" t="s">
        <v>110</v>
      </c>
      <c r="B13" s="17"/>
      <c r="C13">
        <v>0</v>
      </c>
      <c r="D13">
        <v>2</v>
      </c>
      <c r="E13">
        <v>0</v>
      </c>
      <c r="F13">
        <v>1</v>
      </c>
      <c r="G13">
        <v>0</v>
      </c>
      <c r="H13">
        <v>0</v>
      </c>
      <c r="I13">
        <v>0</v>
      </c>
      <c r="J13" s="14" t="e">
        <f t="shared" si="0"/>
        <v>#DIV/0!</v>
      </c>
      <c r="K13">
        <v>0</v>
      </c>
      <c r="L13">
        <v>1</v>
      </c>
      <c r="M13">
        <v>1</v>
      </c>
      <c r="N13" s="22">
        <f t="shared" si="1"/>
        <v>1</v>
      </c>
    </row>
    <row r="14" spans="1:14" ht="27" customHeight="1">
      <c r="A14" s="11" t="s">
        <v>111</v>
      </c>
      <c r="B14" s="19" t="s">
        <v>62</v>
      </c>
      <c r="J14" s="14" t="e">
        <f t="shared" si="0"/>
        <v>#DIV/0!</v>
      </c>
      <c r="N14" s="22" t="e">
        <f t="shared" si="1"/>
        <v>#DIV/0!</v>
      </c>
    </row>
    <row r="15" spans="1:14" ht="27" customHeight="1">
      <c r="A15" s="11" t="s">
        <v>112</v>
      </c>
      <c r="B15" s="17"/>
      <c r="C15">
        <v>0</v>
      </c>
      <c r="E15">
        <v>0</v>
      </c>
      <c r="G15">
        <v>0</v>
      </c>
      <c r="H15">
        <v>0</v>
      </c>
      <c r="I15">
        <v>0</v>
      </c>
      <c r="J15" s="14" t="e">
        <f t="shared" si="0"/>
        <v>#DIV/0!</v>
      </c>
      <c r="K15">
        <v>0</v>
      </c>
      <c r="L15">
        <v>1</v>
      </c>
      <c r="N15" s="22">
        <f t="shared" si="1"/>
        <v>1</v>
      </c>
    </row>
    <row r="16" spans="1:14" ht="27" customHeight="1">
      <c r="A16" s="11" t="s">
        <v>113</v>
      </c>
      <c r="B16" s="19" t="s">
        <v>62</v>
      </c>
      <c r="J16" s="14" t="e">
        <f t="shared" si="0"/>
        <v>#DIV/0!</v>
      </c>
      <c r="N16" s="22" t="e">
        <f t="shared" si="1"/>
        <v>#DIV/0!</v>
      </c>
    </row>
    <row r="17" spans="1:14" ht="27" customHeight="1">
      <c r="A17" s="11" t="s">
        <v>114</v>
      </c>
      <c r="B17" s="17"/>
      <c r="C17">
        <v>1</v>
      </c>
      <c r="E17">
        <v>0</v>
      </c>
      <c r="G17">
        <v>0</v>
      </c>
      <c r="H17">
        <v>0</v>
      </c>
      <c r="I17">
        <v>0</v>
      </c>
      <c r="J17" s="14">
        <f t="shared" si="0"/>
        <v>0</v>
      </c>
      <c r="K17">
        <v>1</v>
      </c>
      <c r="L17">
        <v>1</v>
      </c>
      <c r="N17" s="22">
        <f t="shared" si="1"/>
        <v>0.5</v>
      </c>
    </row>
    <row r="19" spans="1:14" ht="12.75">
      <c r="A19" t="s">
        <v>67</v>
      </c>
      <c r="C19">
        <f aca="true" t="shared" si="2" ref="C19:I19">SUM(C4:C18)</f>
        <v>15</v>
      </c>
      <c r="D19">
        <f t="shared" si="2"/>
        <v>13</v>
      </c>
      <c r="E19">
        <f t="shared" si="2"/>
        <v>3</v>
      </c>
      <c r="F19">
        <f t="shared" si="2"/>
        <v>11</v>
      </c>
      <c r="G19">
        <f t="shared" si="2"/>
        <v>0</v>
      </c>
      <c r="H19">
        <f t="shared" si="2"/>
        <v>1</v>
      </c>
      <c r="I19">
        <f t="shared" si="2"/>
        <v>1</v>
      </c>
      <c r="J19" s="14">
        <f t="shared" si="0"/>
        <v>0.2</v>
      </c>
      <c r="K19">
        <f>SUM(K4:K18)</f>
        <v>8</v>
      </c>
      <c r="L19">
        <f>SUM(L4:L18)</f>
        <v>12</v>
      </c>
      <c r="M19">
        <f>SUM(M4:M18)</f>
        <v>2</v>
      </c>
      <c r="N19" s="14" t="e">
        <f>I19/G19</f>
        <v>#DIV/0!</v>
      </c>
    </row>
    <row r="24" spans="1:9" ht="12.75">
      <c r="A24" t="s">
        <v>71</v>
      </c>
      <c r="C24" t="s">
        <v>54</v>
      </c>
      <c r="D24" s="23">
        <f>D1+7</f>
        <v>41334</v>
      </c>
      <c r="H24" t="s">
        <v>52</v>
      </c>
      <c r="I24" t="s">
        <v>70</v>
      </c>
    </row>
    <row r="26" spans="3:14" ht="12.75">
      <c r="C26" s="12" t="s">
        <v>41</v>
      </c>
      <c r="D26" s="12" t="s">
        <v>42</v>
      </c>
      <c r="E26" s="12" t="s">
        <v>43</v>
      </c>
      <c r="F26" s="12" t="s">
        <v>44</v>
      </c>
      <c r="G26" s="12" t="s">
        <v>45</v>
      </c>
      <c r="H26" s="12" t="s">
        <v>46</v>
      </c>
      <c r="I26" s="12" t="s">
        <v>47</v>
      </c>
      <c r="J26" s="13" t="s">
        <v>48</v>
      </c>
      <c r="K26" s="12" t="s">
        <v>50</v>
      </c>
      <c r="L26" s="12" t="s">
        <v>64</v>
      </c>
      <c r="M26" s="12" t="s">
        <v>66</v>
      </c>
      <c r="N26" s="21" t="s">
        <v>65</v>
      </c>
    </row>
    <row r="27" spans="1:14" ht="14.25" customHeight="1">
      <c r="A27" s="11" t="s">
        <v>101</v>
      </c>
      <c r="B27" s="17" t="s">
        <v>45</v>
      </c>
      <c r="C27">
        <v>1</v>
      </c>
      <c r="D27">
        <v>2</v>
      </c>
      <c r="E27">
        <v>1</v>
      </c>
      <c r="F27">
        <v>1</v>
      </c>
      <c r="J27" s="14">
        <f aca="true" t="shared" si="3" ref="J27:J40">E27/C27</f>
        <v>1</v>
      </c>
      <c r="L27">
        <v>1</v>
      </c>
      <c r="N27" s="22">
        <f>(L27+E27+M27)/(C27+L27+M27)</f>
        <v>1</v>
      </c>
    </row>
    <row r="28" spans="1:14" ht="14.25" customHeight="1">
      <c r="A28" s="11" t="s">
        <v>102</v>
      </c>
      <c r="B28" s="17" t="s">
        <v>56</v>
      </c>
      <c r="C28">
        <v>4</v>
      </c>
      <c r="D28">
        <v>3</v>
      </c>
      <c r="E28">
        <v>2</v>
      </c>
      <c r="F28">
        <v>5</v>
      </c>
      <c r="G28">
        <v>2</v>
      </c>
      <c r="J28" s="14">
        <f t="shared" si="3"/>
        <v>0.5</v>
      </c>
      <c r="K28">
        <v>1</v>
      </c>
      <c r="N28" s="22">
        <f>(L28+E28+M28)/(C28+L28+M28)</f>
        <v>0.5</v>
      </c>
    </row>
    <row r="29" spans="1:14" ht="14.25" customHeight="1">
      <c r="A29" s="11" t="s">
        <v>103</v>
      </c>
      <c r="B29" s="18" t="s">
        <v>69</v>
      </c>
      <c r="C29">
        <v>3</v>
      </c>
      <c r="D29">
        <v>1</v>
      </c>
      <c r="J29" s="14">
        <f t="shared" si="3"/>
        <v>0</v>
      </c>
      <c r="K29">
        <v>1</v>
      </c>
      <c r="L29">
        <v>1</v>
      </c>
      <c r="N29" s="22">
        <f aca="true" t="shared" si="4" ref="N29:N40">(L29+E29+M29)/(C29+L29+M29)</f>
        <v>0.25</v>
      </c>
    </row>
    <row r="30" spans="1:14" ht="14.25" customHeight="1">
      <c r="A30" s="11" t="s">
        <v>104</v>
      </c>
      <c r="B30" s="17" t="s">
        <v>58</v>
      </c>
      <c r="C30">
        <v>3</v>
      </c>
      <c r="D30">
        <v>1</v>
      </c>
      <c r="E30">
        <v>2</v>
      </c>
      <c r="F30">
        <v>3</v>
      </c>
      <c r="J30" s="14">
        <f t="shared" si="3"/>
        <v>0.6666666666666666</v>
      </c>
      <c r="L30">
        <v>1</v>
      </c>
      <c r="N30" s="22">
        <f>(L30+E30+M30)/(C30+L30+M30)</f>
        <v>0.75</v>
      </c>
    </row>
    <row r="31" spans="1:14" ht="14.25" customHeight="1">
      <c r="A31" s="11" t="s">
        <v>105</v>
      </c>
      <c r="B31" s="18" t="s">
        <v>57</v>
      </c>
      <c r="C31">
        <v>1</v>
      </c>
      <c r="F31">
        <v>1</v>
      </c>
      <c r="J31" s="14">
        <f t="shared" si="3"/>
        <v>0</v>
      </c>
      <c r="K31">
        <v>2</v>
      </c>
      <c r="L31">
        <v>1</v>
      </c>
      <c r="N31" s="22">
        <f t="shared" si="4"/>
        <v>0.5</v>
      </c>
    </row>
    <row r="32" spans="1:14" ht="14.25" customHeight="1">
      <c r="A32" s="11" t="s">
        <v>106</v>
      </c>
      <c r="B32" s="18"/>
      <c r="C32">
        <v>1</v>
      </c>
      <c r="D32">
        <v>1</v>
      </c>
      <c r="E32">
        <v>1</v>
      </c>
      <c r="F32">
        <v>1</v>
      </c>
      <c r="J32" s="14">
        <f t="shared" si="3"/>
        <v>1</v>
      </c>
      <c r="L32">
        <v>1</v>
      </c>
      <c r="N32" s="22">
        <f t="shared" si="4"/>
        <v>1</v>
      </c>
    </row>
    <row r="33" spans="1:14" ht="14.25" customHeight="1">
      <c r="A33" s="11" t="s">
        <v>107</v>
      </c>
      <c r="B33" s="18" t="s">
        <v>68</v>
      </c>
      <c r="C33">
        <v>1</v>
      </c>
      <c r="D33">
        <v>1</v>
      </c>
      <c r="F33">
        <v>1</v>
      </c>
      <c r="J33" s="14">
        <f t="shared" si="3"/>
        <v>0</v>
      </c>
      <c r="L33">
        <v>1</v>
      </c>
      <c r="N33" s="22">
        <f>(L33+E33+M33)/(C33+L33+M33)</f>
        <v>0.5</v>
      </c>
    </row>
    <row r="34" spans="1:14" ht="14.25" customHeight="1">
      <c r="A34" s="11" t="s">
        <v>108</v>
      </c>
      <c r="B34" s="18" t="s">
        <v>46</v>
      </c>
      <c r="C34">
        <v>1</v>
      </c>
      <c r="D34">
        <v>1</v>
      </c>
      <c r="J34" s="14">
        <f t="shared" si="3"/>
        <v>0</v>
      </c>
      <c r="L34">
        <v>1</v>
      </c>
      <c r="N34" s="22">
        <f>(L34+E34+M34)/(C34+L34+M34)</f>
        <v>0.5</v>
      </c>
    </row>
    <row r="35" spans="1:14" ht="14.25" customHeight="1">
      <c r="A35" s="11" t="s">
        <v>109</v>
      </c>
      <c r="B35" s="18" t="s">
        <v>60</v>
      </c>
      <c r="D35">
        <v>1</v>
      </c>
      <c r="J35" s="14" t="e">
        <f t="shared" si="3"/>
        <v>#DIV/0!</v>
      </c>
      <c r="L35">
        <v>1</v>
      </c>
      <c r="N35" s="22">
        <f>(L35+E35+M35)/(C35+L35+M35)</f>
        <v>1</v>
      </c>
    </row>
    <row r="36" spans="1:14" ht="14.25" customHeight="1">
      <c r="A36" s="11" t="s">
        <v>110</v>
      </c>
      <c r="B36" s="18" t="s">
        <v>59</v>
      </c>
      <c r="C36">
        <v>1</v>
      </c>
      <c r="J36" s="14">
        <f t="shared" si="3"/>
        <v>0</v>
      </c>
      <c r="K36">
        <v>1</v>
      </c>
      <c r="N36" s="22">
        <f t="shared" si="4"/>
        <v>0</v>
      </c>
    </row>
    <row r="37" spans="1:14" ht="14.25" customHeight="1">
      <c r="A37" s="11" t="s">
        <v>111</v>
      </c>
      <c r="B37" s="18"/>
      <c r="D37">
        <v>2</v>
      </c>
      <c r="J37" s="14" t="e">
        <f t="shared" si="3"/>
        <v>#DIV/0!</v>
      </c>
      <c r="L37">
        <v>2</v>
      </c>
      <c r="N37" s="22">
        <f t="shared" si="4"/>
        <v>1</v>
      </c>
    </row>
    <row r="38" spans="1:14" ht="14.25" customHeight="1">
      <c r="A38" s="11" t="s">
        <v>112</v>
      </c>
      <c r="B38" s="17"/>
      <c r="C38">
        <v>1</v>
      </c>
      <c r="D38">
        <v>1</v>
      </c>
      <c r="J38" s="14">
        <f t="shared" si="3"/>
        <v>0</v>
      </c>
      <c r="K38">
        <v>1</v>
      </c>
      <c r="L38">
        <v>1</v>
      </c>
      <c r="N38" s="22">
        <f t="shared" si="4"/>
        <v>0.5</v>
      </c>
    </row>
    <row r="39" spans="1:14" ht="14.25" customHeight="1">
      <c r="A39" s="11" t="s">
        <v>113</v>
      </c>
      <c r="B39" s="19"/>
      <c r="C39">
        <v>2</v>
      </c>
      <c r="J39" s="14">
        <f t="shared" si="3"/>
        <v>0</v>
      </c>
      <c r="K39">
        <v>1</v>
      </c>
      <c r="N39" s="22">
        <f t="shared" si="4"/>
        <v>0</v>
      </c>
    </row>
    <row r="40" spans="1:14" ht="14.25" customHeight="1">
      <c r="A40" s="11" t="s">
        <v>114</v>
      </c>
      <c r="B40" s="17"/>
      <c r="D40">
        <v>1</v>
      </c>
      <c r="J40" s="14" t="e">
        <f t="shared" si="3"/>
        <v>#DIV/0!</v>
      </c>
      <c r="L40">
        <v>1</v>
      </c>
      <c r="N40" s="22">
        <f t="shared" si="4"/>
        <v>1</v>
      </c>
    </row>
    <row r="41" spans="1:14" ht="12.75">
      <c r="A41" s="17"/>
      <c r="B41" s="17"/>
      <c r="N41" s="22"/>
    </row>
    <row r="42" ht="12.75">
      <c r="A42" t="s">
        <v>67</v>
      </c>
    </row>
    <row r="43" spans="3:14" ht="12.75">
      <c r="C43">
        <f aca="true" t="shared" si="5" ref="C43:I43">SUM(C27:C42)</f>
        <v>19</v>
      </c>
      <c r="D43">
        <f t="shared" si="5"/>
        <v>15</v>
      </c>
      <c r="E43">
        <f t="shared" si="5"/>
        <v>6</v>
      </c>
      <c r="F43">
        <f t="shared" si="5"/>
        <v>12</v>
      </c>
      <c r="G43">
        <f t="shared" si="5"/>
        <v>2</v>
      </c>
      <c r="H43">
        <f t="shared" si="5"/>
        <v>0</v>
      </c>
      <c r="I43">
        <f t="shared" si="5"/>
        <v>0</v>
      </c>
      <c r="J43" s="14">
        <f>E43/C43</f>
        <v>0.3157894736842105</v>
      </c>
      <c r="K43">
        <f>SUM(K27:K42)</f>
        <v>7</v>
      </c>
      <c r="L43">
        <f>SUM(L27:L42)</f>
        <v>12</v>
      </c>
      <c r="M43">
        <f>SUM(M27:M42)</f>
        <v>0</v>
      </c>
      <c r="N43">
        <f>SUM(N27:N42)</f>
        <v>8.5</v>
      </c>
    </row>
    <row r="47" spans="1:9" ht="12.75">
      <c r="A47" t="s">
        <v>72</v>
      </c>
      <c r="C47" t="s">
        <v>54</v>
      </c>
      <c r="D47" s="23">
        <v>41369</v>
      </c>
      <c r="H47" t="s">
        <v>52</v>
      </c>
      <c r="I47" t="s">
        <v>73</v>
      </c>
    </row>
    <row r="49" spans="3:14" ht="12.75">
      <c r="C49" s="12" t="s">
        <v>41</v>
      </c>
      <c r="D49" s="12" t="s">
        <v>42</v>
      </c>
      <c r="E49" s="12" t="s">
        <v>43</v>
      </c>
      <c r="F49" s="12" t="s">
        <v>44</v>
      </c>
      <c r="G49" s="12" t="s">
        <v>45</v>
      </c>
      <c r="H49" s="12" t="s">
        <v>46</v>
      </c>
      <c r="I49" s="12" t="s">
        <v>47</v>
      </c>
      <c r="J49" s="13" t="s">
        <v>48</v>
      </c>
      <c r="K49" s="12" t="s">
        <v>50</v>
      </c>
      <c r="L49" s="12" t="s">
        <v>64</v>
      </c>
      <c r="M49" s="12" t="s">
        <v>66</v>
      </c>
      <c r="N49" s="21" t="s">
        <v>65</v>
      </c>
    </row>
    <row r="50" spans="1:14" ht="12.75">
      <c r="A50" s="11" t="s">
        <v>101</v>
      </c>
      <c r="B50" s="17" t="s">
        <v>45</v>
      </c>
      <c r="C50">
        <v>2</v>
      </c>
      <c r="J50" s="14">
        <f aca="true" t="shared" si="6" ref="J50:J62">E50/C50</f>
        <v>0</v>
      </c>
      <c r="K50">
        <v>1</v>
      </c>
      <c r="L50">
        <v>1</v>
      </c>
      <c r="N50" s="22">
        <f aca="true" t="shared" si="7" ref="N50:N62">(L50+E50+M50)/(C50+L50+M50)</f>
        <v>0.3333333333333333</v>
      </c>
    </row>
    <row r="51" spans="1:14" ht="12.75">
      <c r="A51" s="11" t="s">
        <v>102</v>
      </c>
      <c r="B51" s="17" t="s">
        <v>58</v>
      </c>
      <c r="C51">
        <v>2</v>
      </c>
      <c r="D51">
        <v>2</v>
      </c>
      <c r="F51">
        <v>1</v>
      </c>
      <c r="J51" s="14">
        <f t="shared" si="6"/>
        <v>0</v>
      </c>
      <c r="L51">
        <v>2</v>
      </c>
      <c r="N51" s="22">
        <f t="shared" si="7"/>
        <v>0.5</v>
      </c>
    </row>
    <row r="52" spans="1:14" ht="12.75">
      <c r="A52" s="11" t="s">
        <v>103</v>
      </c>
      <c r="B52" s="18" t="s">
        <v>57</v>
      </c>
      <c r="C52">
        <v>4</v>
      </c>
      <c r="D52">
        <v>2</v>
      </c>
      <c r="E52">
        <v>3</v>
      </c>
      <c r="F52">
        <v>2</v>
      </c>
      <c r="G52">
        <v>1</v>
      </c>
      <c r="J52" s="14">
        <f t="shared" si="6"/>
        <v>0.75</v>
      </c>
      <c r="N52" s="22">
        <f t="shared" si="7"/>
        <v>0.75</v>
      </c>
    </row>
    <row r="53" spans="1:14" ht="12.75">
      <c r="A53" s="11" t="s">
        <v>104</v>
      </c>
      <c r="B53" s="17" t="s">
        <v>69</v>
      </c>
      <c r="C53">
        <v>3</v>
      </c>
      <c r="D53">
        <v>2</v>
      </c>
      <c r="E53">
        <v>3</v>
      </c>
      <c r="F53">
        <v>1</v>
      </c>
      <c r="G53">
        <v>2</v>
      </c>
      <c r="J53" s="14">
        <f t="shared" si="6"/>
        <v>1</v>
      </c>
      <c r="N53" s="22">
        <f t="shared" si="7"/>
        <v>1</v>
      </c>
    </row>
    <row r="54" spans="1:14" ht="12.75">
      <c r="A54" s="11" t="s">
        <v>105</v>
      </c>
      <c r="B54" s="18" t="s">
        <v>68</v>
      </c>
      <c r="C54">
        <v>1</v>
      </c>
      <c r="D54">
        <v>1</v>
      </c>
      <c r="F54">
        <v>1</v>
      </c>
      <c r="J54" s="14">
        <f t="shared" si="6"/>
        <v>0</v>
      </c>
      <c r="K54">
        <v>1</v>
      </c>
      <c r="L54">
        <v>3</v>
      </c>
      <c r="N54" s="22">
        <f t="shared" si="7"/>
        <v>0.75</v>
      </c>
    </row>
    <row r="55" spans="1:14" ht="12.75">
      <c r="A55" s="11" t="s">
        <v>106</v>
      </c>
      <c r="B55" s="18" t="s">
        <v>59</v>
      </c>
      <c r="C55">
        <v>2</v>
      </c>
      <c r="E55">
        <v>1</v>
      </c>
      <c r="F55">
        <v>2</v>
      </c>
      <c r="J55" s="14">
        <f t="shared" si="6"/>
        <v>0.5</v>
      </c>
      <c r="L55">
        <v>2</v>
      </c>
      <c r="N55" s="22">
        <f t="shared" si="7"/>
        <v>0.75</v>
      </c>
    </row>
    <row r="56" spans="1:14" ht="12.75">
      <c r="A56" s="11" t="s">
        <v>107</v>
      </c>
      <c r="B56" s="18" t="s">
        <v>56</v>
      </c>
      <c r="C56">
        <v>2</v>
      </c>
      <c r="F56">
        <v>1</v>
      </c>
      <c r="J56" s="14">
        <f t="shared" si="6"/>
        <v>0</v>
      </c>
      <c r="K56">
        <v>2</v>
      </c>
      <c r="L56">
        <v>1</v>
      </c>
      <c r="N56" s="22">
        <f t="shared" si="7"/>
        <v>0.3333333333333333</v>
      </c>
    </row>
    <row r="57" spans="1:14" ht="12.75">
      <c r="A57" s="11" t="s">
        <v>108</v>
      </c>
      <c r="B57" s="18" t="s">
        <v>46</v>
      </c>
      <c r="C57">
        <v>1</v>
      </c>
      <c r="J57" s="14">
        <f t="shared" si="6"/>
        <v>0</v>
      </c>
      <c r="K57">
        <v>1</v>
      </c>
      <c r="L57">
        <v>1</v>
      </c>
      <c r="N57" s="22">
        <f t="shared" si="7"/>
        <v>0.5</v>
      </c>
    </row>
    <row r="58" spans="1:14" ht="12.75">
      <c r="A58" s="11" t="s">
        <v>109</v>
      </c>
      <c r="B58" s="18" t="s">
        <v>60</v>
      </c>
      <c r="C58">
        <v>1</v>
      </c>
      <c r="J58" s="14">
        <f t="shared" si="6"/>
        <v>0</v>
      </c>
      <c r="K58">
        <v>1</v>
      </c>
      <c r="N58" s="22">
        <f t="shared" si="7"/>
        <v>0</v>
      </c>
    </row>
    <row r="59" spans="1:14" ht="12.75">
      <c r="A59" s="11" t="s">
        <v>110</v>
      </c>
      <c r="B59" s="18"/>
      <c r="J59" s="14" t="e">
        <f t="shared" si="6"/>
        <v>#DIV/0!</v>
      </c>
      <c r="L59">
        <v>1</v>
      </c>
      <c r="N59" s="22">
        <f t="shared" si="7"/>
        <v>1</v>
      </c>
    </row>
    <row r="60" spans="1:14" ht="12.75">
      <c r="A60" s="11" t="s">
        <v>111</v>
      </c>
      <c r="B60" s="18"/>
      <c r="C60">
        <v>1</v>
      </c>
      <c r="J60" s="14">
        <f t="shared" si="6"/>
        <v>0</v>
      </c>
      <c r="K60">
        <v>1</v>
      </c>
      <c r="N60" s="22">
        <f t="shared" si="7"/>
        <v>0</v>
      </c>
    </row>
    <row r="61" spans="1:14" ht="12.75">
      <c r="A61" s="11" t="s">
        <v>112</v>
      </c>
      <c r="B61" s="17"/>
      <c r="C61">
        <v>1</v>
      </c>
      <c r="J61" s="14">
        <f t="shared" si="6"/>
        <v>0</v>
      </c>
      <c r="K61">
        <v>1</v>
      </c>
      <c r="N61" s="22">
        <f t="shared" si="7"/>
        <v>0</v>
      </c>
    </row>
    <row r="62" spans="1:14" ht="12.75">
      <c r="A62" s="11" t="s">
        <v>113</v>
      </c>
      <c r="B62" s="17"/>
      <c r="C62">
        <v>1</v>
      </c>
      <c r="D62">
        <v>1</v>
      </c>
      <c r="J62" s="14">
        <f t="shared" si="6"/>
        <v>0</v>
      </c>
      <c r="K62">
        <v>1</v>
      </c>
      <c r="N62" s="22">
        <f t="shared" si="7"/>
        <v>0</v>
      </c>
    </row>
    <row r="63" spans="1:14" ht="12.75">
      <c r="A63" s="11" t="s">
        <v>114</v>
      </c>
      <c r="B63" s="17"/>
      <c r="N63" s="22"/>
    </row>
    <row r="64" ht="12.75">
      <c r="A64" t="s">
        <v>67</v>
      </c>
    </row>
    <row r="65" spans="3:14" ht="12.75">
      <c r="C65">
        <f aca="true" t="shared" si="8" ref="C65:I65">SUM(C50:C64)</f>
        <v>21</v>
      </c>
      <c r="D65">
        <f t="shared" si="8"/>
        <v>8</v>
      </c>
      <c r="E65">
        <f t="shared" si="8"/>
        <v>7</v>
      </c>
      <c r="F65">
        <f t="shared" si="8"/>
        <v>8</v>
      </c>
      <c r="G65">
        <f t="shared" si="8"/>
        <v>3</v>
      </c>
      <c r="H65">
        <f t="shared" si="8"/>
        <v>0</v>
      </c>
      <c r="I65">
        <f t="shared" si="8"/>
        <v>0</v>
      </c>
      <c r="J65" s="14">
        <f>E65/C65</f>
        <v>0.3333333333333333</v>
      </c>
      <c r="K65">
        <f>SUM(K50:K64)</f>
        <v>9</v>
      </c>
      <c r="L65">
        <f>SUM(L50:L64)</f>
        <v>11</v>
      </c>
      <c r="M65">
        <f>SUM(M50:M64)</f>
        <v>0</v>
      </c>
      <c r="N65">
        <f>SUM(N50:N64)</f>
        <v>5.916666666666666</v>
      </c>
    </row>
    <row r="68" spans="1:9" ht="12.75">
      <c r="A68" t="s">
        <v>74</v>
      </c>
      <c r="C68" t="s">
        <v>54</v>
      </c>
      <c r="D68" s="23">
        <v>41376</v>
      </c>
      <c r="H68" t="s">
        <v>52</v>
      </c>
      <c r="I68" t="s">
        <v>75</v>
      </c>
    </row>
    <row r="70" spans="3:14" ht="12.75">
      <c r="C70" s="12" t="s">
        <v>41</v>
      </c>
      <c r="D70" s="12" t="s">
        <v>42</v>
      </c>
      <c r="E70" s="12" t="s">
        <v>43</v>
      </c>
      <c r="F70" s="12" t="s">
        <v>44</v>
      </c>
      <c r="G70" s="12" t="s">
        <v>45</v>
      </c>
      <c r="H70" s="12" t="s">
        <v>46</v>
      </c>
      <c r="I70" s="12" t="s">
        <v>47</v>
      </c>
      <c r="J70" s="13" t="s">
        <v>48</v>
      </c>
      <c r="K70" s="12" t="s">
        <v>50</v>
      </c>
      <c r="L70" s="12" t="s">
        <v>64</v>
      </c>
      <c r="M70" s="12" t="s">
        <v>66</v>
      </c>
      <c r="N70" s="21" t="s">
        <v>65</v>
      </c>
    </row>
    <row r="71" spans="1:14" ht="12.75">
      <c r="A71" s="11" t="s">
        <v>101</v>
      </c>
      <c r="B71" s="17" t="s">
        <v>60</v>
      </c>
      <c r="D71">
        <v>1</v>
      </c>
      <c r="J71" s="14" t="e">
        <f aca="true" t="shared" si="9" ref="J71:J83">E71/C71</f>
        <v>#DIV/0!</v>
      </c>
      <c r="L71">
        <v>1</v>
      </c>
      <c r="N71" s="22">
        <f aca="true" t="shared" si="10" ref="N71:N83">(L71+E71+M71)/(C71+L71+M71)</f>
        <v>1</v>
      </c>
    </row>
    <row r="72" spans="1:14" ht="12.75">
      <c r="A72" s="11" t="s">
        <v>102</v>
      </c>
      <c r="B72" s="18" t="s">
        <v>56</v>
      </c>
      <c r="C72">
        <v>3</v>
      </c>
      <c r="D72">
        <v>2</v>
      </c>
      <c r="E72">
        <v>2</v>
      </c>
      <c r="F72">
        <v>1</v>
      </c>
      <c r="G72">
        <v>1</v>
      </c>
      <c r="H72">
        <v>1</v>
      </c>
      <c r="J72" s="14">
        <f t="shared" si="9"/>
        <v>0.6666666666666666</v>
      </c>
      <c r="K72">
        <v>1</v>
      </c>
      <c r="N72" s="22">
        <f t="shared" si="10"/>
        <v>0.6666666666666666</v>
      </c>
    </row>
    <row r="73" spans="1:14" ht="12.75">
      <c r="A73" s="11" t="s">
        <v>103</v>
      </c>
      <c r="B73" s="17" t="s">
        <v>69</v>
      </c>
      <c r="C73">
        <v>2</v>
      </c>
      <c r="D73">
        <v>3</v>
      </c>
      <c r="E73">
        <v>2</v>
      </c>
      <c r="F73">
        <v>3</v>
      </c>
      <c r="G73">
        <v>1</v>
      </c>
      <c r="H73">
        <v>1</v>
      </c>
      <c r="J73" s="14">
        <f>E73/C73</f>
        <v>1</v>
      </c>
      <c r="L73">
        <v>1</v>
      </c>
      <c r="N73" s="22">
        <f>(L73+E73+M73)/(C73+L73+M73)</f>
        <v>1</v>
      </c>
    </row>
    <row r="74" spans="1:14" ht="12.75">
      <c r="A74" s="11" t="s">
        <v>104</v>
      </c>
      <c r="B74" s="18" t="s">
        <v>58</v>
      </c>
      <c r="C74">
        <v>3</v>
      </c>
      <c r="D74">
        <v>1</v>
      </c>
      <c r="E74">
        <v>2</v>
      </c>
      <c r="F74">
        <v>1</v>
      </c>
      <c r="J74" s="14">
        <f t="shared" si="9"/>
        <v>0.6666666666666666</v>
      </c>
      <c r="K74">
        <v>1</v>
      </c>
      <c r="N74" s="22">
        <f t="shared" si="10"/>
        <v>0.6666666666666666</v>
      </c>
    </row>
    <row r="75" spans="1:14" ht="12.75">
      <c r="A75" s="11" t="s">
        <v>105</v>
      </c>
      <c r="B75" s="18" t="s">
        <v>59</v>
      </c>
      <c r="C75">
        <v>3</v>
      </c>
      <c r="D75">
        <v>1</v>
      </c>
      <c r="E75">
        <v>2</v>
      </c>
      <c r="F75">
        <v>2</v>
      </c>
      <c r="G75">
        <v>1</v>
      </c>
      <c r="J75" s="14">
        <f t="shared" si="9"/>
        <v>0.6666666666666666</v>
      </c>
      <c r="N75" s="22">
        <f t="shared" si="10"/>
        <v>0.6666666666666666</v>
      </c>
    </row>
    <row r="76" spans="1:14" ht="12.75">
      <c r="A76" s="11" t="s">
        <v>106</v>
      </c>
      <c r="B76" s="18" t="s">
        <v>57</v>
      </c>
      <c r="C76">
        <v>3</v>
      </c>
      <c r="D76">
        <v>1</v>
      </c>
      <c r="E76">
        <v>2</v>
      </c>
      <c r="F76">
        <v>1</v>
      </c>
      <c r="J76" s="14">
        <f t="shared" si="9"/>
        <v>0.6666666666666666</v>
      </c>
      <c r="K76">
        <v>1</v>
      </c>
      <c r="N76" s="22">
        <f t="shared" si="10"/>
        <v>0.6666666666666666</v>
      </c>
    </row>
    <row r="77" spans="1:14" ht="12.75">
      <c r="A77" s="11" t="s">
        <v>107</v>
      </c>
      <c r="B77" s="18" t="s">
        <v>45</v>
      </c>
      <c r="C77">
        <v>1</v>
      </c>
      <c r="J77" s="14">
        <f>E77/C77</f>
        <v>0</v>
      </c>
      <c r="K77">
        <v>1</v>
      </c>
      <c r="N77" s="22">
        <f>(L77+E77+M77)/(C77+L77+M77)</f>
        <v>0</v>
      </c>
    </row>
    <row r="78" spans="1:14" ht="12.75">
      <c r="A78" s="11" t="s">
        <v>108</v>
      </c>
      <c r="B78" s="18" t="s">
        <v>68</v>
      </c>
      <c r="C78">
        <v>3</v>
      </c>
      <c r="D78">
        <v>1</v>
      </c>
      <c r="E78">
        <v>2</v>
      </c>
      <c r="F78">
        <v>2</v>
      </c>
      <c r="J78" s="14">
        <f>E78/C78</f>
        <v>0.6666666666666666</v>
      </c>
      <c r="N78" s="22">
        <f>(L78+E78+M78)/(C78+L78+M78)</f>
        <v>0.6666666666666666</v>
      </c>
    </row>
    <row r="79" spans="1:14" ht="12.75">
      <c r="A79" s="11" t="s">
        <v>109</v>
      </c>
      <c r="B79" s="18" t="s">
        <v>46</v>
      </c>
      <c r="C79">
        <v>1</v>
      </c>
      <c r="J79" s="14">
        <f t="shared" si="9"/>
        <v>0</v>
      </c>
      <c r="K79">
        <v>1</v>
      </c>
      <c r="N79" s="22">
        <f t="shared" si="10"/>
        <v>0</v>
      </c>
    </row>
    <row r="80" spans="1:14" ht="12.75">
      <c r="A80" s="11" t="s">
        <v>110</v>
      </c>
      <c r="B80" s="18"/>
      <c r="C80">
        <v>1</v>
      </c>
      <c r="E80">
        <v>1</v>
      </c>
      <c r="J80" s="14">
        <f t="shared" si="9"/>
        <v>1</v>
      </c>
      <c r="N80" s="22">
        <f t="shared" si="10"/>
        <v>1</v>
      </c>
    </row>
    <row r="81" spans="1:14" ht="12.75">
      <c r="A81" s="11" t="s">
        <v>111</v>
      </c>
      <c r="B81" s="18"/>
      <c r="C81">
        <v>1</v>
      </c>
      <c r="D81">
        <v>1</v>
      </c>
      <c r="J81" s="14">
        <f t="shared" si="9"/>
        <v>0</v>
      </c>
      <c r="K81">
        <v>1</v>
      </c>
      <c r="L81">
        <v>1</v>
      </c>
      <c r="N81" s="22">
        <f t="shared" si="10"/>
        <v>0.5</v>
      </c>
    </row>
    <row r="82" spans="1:14" ht="12.75">
      <c r="A82" s="11" t="s">
        <v>112</v>
      </c>
      <c r="B82" s="17"/>
      <c r="C82">
        <v>1</v>
      </c>
      <c r="J82" s="14">
        <f t="shared" si="9"/>
        <v>0</v>
      </c>
      <c r="K82">
        <v>1</v>
      </c>
      <c r="N82" s="22">
        <f t="shared" si="10"/>
        <v>0</v>
      </c>
    </row>
    <row r="83" spans="1:14" ht="12.75">
      <c r="A83" s="11" t="s">
        <v>113</v>
      </c>
      <c r="B83" s="17"/>
      <c r="C83">
        <v>1</v>
      </c>
      <c r="J83" s="14">
        <f t="shared" si="9"/>
        <v>0</v>
      </c>
      <c r="K83">
        <v>1</v>
      </c>
      <c r="N83" s="22">
        <f t="shared" si="10"/>
        <v>0</v>
      </c>
    </row>
    <row r="84" spans="1:14" ht="12.75">
      <c r="A84" s="11" t="s">
        <v>114</v>
      </c>
      <c r="B84" s="17"/>
      <c r="N84" s="22"/>
    </row>
    <row r="85" ht="12.75">
      <c r="A85" t="s">
        <v>67</v>
      </c>
    </row>
    <row r="86" spans="3:14" ht="12.75">
      <c r="C86">
        <f aca="true" t="shared" si="11" ref="C86:I86">SUM(C71:C85)</f>
        <v>23</v>
      </c>
      <c r="D86">
        <f t="shared" si="11"/>
        <v>11</v>
      </c>
      <c r="E86">
        <f t="shared" si="11"/>
        <v>13</v>
      </c>
      <c r="F86">
        <f t="shared" si="11"/>
        <v>10</v>
      </c>
      <c r="G86">
        <f t="shared" si="11"/>
        <v>3</v>
      </c>
      <c r="H86">
        <f t="shared" si="11"/>
        <v>2</v>
      </c>
      <c r="I86">
        <f t="shared" si="11"/>
        <v>0</v>
      </c>
      <c r="J86" s="14">
        <f>E86/C86</f>
        <v>0.5652173913043478</v>
      </c>
      <c r="K86">
        <f>SUM(K71:K85)</f>
        <v>8</v>
      </c>
      <c r="L86">
        <f>SUM(L71:L85)</f>
        <v>3</v>
      </c>
      <c r="M86">
        <f>SUM(M71:M85)</f>
        <v>0</v>
      </c>
      <c r="N86">
        <f>SUM(N71:N85)</f>
        <v>6.833333333333333</v>
      </c>
    </row>
    <row r="89" spans="1:9" ht="12.75">
      <c r="A89" t="s">
        <v>76</v>
      </c>
      <c r="C89" t="s">
        <v>54</v>
      </c>
      <c r="D89" s="23">
        <v>41383</v>
      </c>
      <c r="H89" t="s">
        <v>52</v>
      </c>
      <c r="I89" t="s">
        <v>77</v>
      </c>
    </row>
    <row r="91" spans="3:14" ht="12.75">
      <c r="C91" s="12" t="s">
        <v>41</v>
      </c>
      <c r="D91" s="12" t="s">
        <v>42</v>
      </c>
      <c r="E91" s="12" t="s">
        <v>43</v>
      </c>
      <c r="F91" s="12" t="s">
        <v>44</v>
      </c>
      <c r="G91" s="12" t="s">
        <v>45</v>
      </c>
      <c r="H91" s="12" t="s">
        <v>46</v>
      </c>
      <c r="I91" s="12" t="s">
        <v>47</v>
      </c>
      <c r="J91" s="13" t="s">
        <v>48</v>
      </c>
      <c r="K91" s="12" t="s">
        <v>50</v>
      </c>
      <c r="L91" s="12" t="s">
        <v>64</v>
      </c>
      <c r="M91" s="12" t="s">
        <v>66</v>
      </c>
      <c r="N91" s="21" t="s">
        <v>65</v>
      </c>
    </row>
    <row r="92" spans="1:14" ht="12.75">
      <c r="A92" s="11" t="s">
        <v>101</v>
      </c>
      <c r="B92" s="17" t="s">
        <v>60</v>
      </c>
      <c r="D92">
        <v>1</v>
      </c>
      <c r="J92" s="14" t="e">
        <f aca="true" t="shared" si="12" ref="J92:J99">E92/C92</f>
        <v>#DIV/0!</v>
      </c>
      <c r="L92">
        <v>1</v>
      </c>
      <c r="N92" s="22">
        <f aca="true" t="shared" si="13" ref="N92:N104">(L92+E92+M92)/(C92+L92+M92)</f>
        <v>1</v>
      </c>
    </row>
    <row r="93" spans="1:14" ht="12.75">
      <c r="A93" s="11" t="s">
        <v>102</v>
      </c>
      <c r="B93" s="18" t="s">
        <v>58</v>
      </c>
      <c r="C93">
        <v>4</v>
      </c>
      <c r="D93">
        <v>3</v>
      </c>
      <c r="E93">
        <v>3</v>
      </c>
      <c r="F93">
        <v>1</v>
      </c>
      <c r="H93">
        <v>1</v>
      </c>
      <c r="J93" s="14">
        <f t="shared" si="12"/>
        <v>0.75</v>
      </c>
      <c r="N93" s="22">
        <f t="shared" si="13"/>
        <v>0.75</v>
      </c>
    </row>
    <row r="94" spans="1:14" ht="12.75">
      <c r="A94" s="11" t="s">
        <v>103</v>
      </c>
      <c r="B94" s="17" t="s">
        <v>69</v>
      </c>
      <c r="C94">
        <v>3</v>
      </c>
      <c r="D94">
        <v>1</v>
      </c>
      <c r="E94">
        <v>1</v>
      </c>
      <c r="F94">
        <v>2</v>
      </c>
      <c r="I94">
        <v>1</v>
      </c>
      <c r="J94" s="14">
        <f t="shared" si="12"/>
        <v>0.3333333333333333</v>
      </c>
      <c r="K94">
        <v>1</v>
      </c>
      <c r="N94" s="22">
        <f t="shared" si="13"/>
        <v>0.3333333333333333</v>
      </c>
    </row>
    <row r="95" spans="1:14" ht="12.75">
      <c r="A95" s="11" t="s">
        <v>104</v>
      </c>
      <c r="B95" s="18" t="s">
        <v>57</v>
      </c>
      <c r="C95">
        <v>3</v>
      </c>
      <c r="D95">
        <v>2</v>
      </c>
      <c r="E95">
        <v>2</v>
      </c>
      <c r="F95">
        <v>4</v>
      </c>
      <c r="G95">
        <v>1</v>
      </c>
      <c r="J95" s="14">
        <f t="shared" si="12"/>
        <v>0.6666666666666666</v>
      </c>
      <c r="M95">
        <v>1</v>
      </c>
      <c r="N95" s="22">
        <f t="shared" si="13"/>
        <v>0.75</v>
      </c>
    </row>
    <row r="96" spans="1:14" ht="12.75">
      <c r="A96" s="11" t="s">
        <v>105</v>
      </c>
      <c r="B96" s="18" t="s">
        <v>59</v>
      </c>
      <c r="C96">
        <v>4</v>
      </c>
      <c r="D96">
        <v>1</v>
      </c>
      <c r="E96">
        <v>2</v>
      </c>
      <c r="F96">
        <v>1</v>
      </c>
      <c r="G96">
        <v>1</v>
      </c>
      <c r="J96" s="14">
        <f t="shared" si="12"/>
        <v>0.5</v>
      </c>
      <c r="K96">
        <v>2</v>
      </c>
      <c r="N96" s="22">
        <f t="shared" si="13"/>
        <v>0.5</v>
      </c>
    </row>
    <row r="97" spans="1:14" ht="12.75">
      <c r="A97" s="11" t="s">
        <v>106</v>
      </c>
      <c r="B97" s="18" t="s">
        <v>56</v>
      </c>
      <c r="C97">
        <v>2</v>
      </c>
      <c r="D97">
        <v>1</v>
      </c>
      <c r="J97" s="14">
        <f t="shared" si="12"/>
        <v>0</v>
      </c>
      <c r="K97">
        <v>2</v>
      </c>
      <c r="L97">
        <v>2</v>
      </c>
      <c r="N97" s="22">
        <f t="shared" si="13"/>
        <v>0.5</v>
      </c>
    </row>
    <row r="98" spans="1:14" ht="12.75">
      <c r="A98" s="11" t="s">
        <v>107</v>
      </c>
      <c r="B98" s="18" t="s">
        <v>68</v>
      </c>
      <c r="C98">
        <v>4</v>
      </c>
      <c r="D98">
        <v>1</v>
      </c>
      <c r="E98">
        <v>2</v>
      </c>
      <c r="J98" s="14">
        <f t="shared" si="12"/>
        <v>0.5</v>
      </c>
      <c r="K98">
        <v>1</v>
      </c>
      <c r="N98" s="22">
        <f t="shared" si="13"/>
        <v>0.5</v>
      </c>
    </row>
    <row r="99" spans="1:14" ht="12.75">
      <c r="A99" s="11" t="s">
        <v>108</v>
      </c>
      <c r="B99" s="18" t="s">
        <v>45</v>
      </c>
      <c r="C99">
        <v>1</v>
      </c>
      <c r="J99" s="14">
        <f t="shared" si="12"/>
        <v>0</v>
      </c>
      <c r="K99">
        <v>1</v>
      </c>
      <c r="N99" s="22">
        <f t="shared" si="13"/>
        <v>0</v>
      </c>
    </row>
    <row r="100" spans="1:14" ht="12.75">
      <c r="A100" s="11" t="s">
        <v>109</v>
      </c>
      <c r="B100" s="18" t="s">
        <v>46</v>
      </c>
      <c r="C100">
        <v>1</v>
      </c>
      <c r="J100" s="14">
        <f>E100/C100</f>
        <v>0</v>
      </c>
      <c r="K100">
        <v>1</v>
      </c>
      <c r="N100" s="22">
        <f t="shared" si="13"/>
        <v>0</v>
      </c>
    </row>
    <row r="101" spans="1:14" ht="12.75">
      <c r="A101" s="11" t="s">
        <v>110</v>
      </c>
      <c r="B101" s="18"/>
      <c r="C101">
        <v>2</v>
      </c>
      <c r="J101" s="14">
        <f>E101/C101</f>
        <v>0</v>
      </c>
      <c r="K101">
        <v>1</v>
      </c>
      <c r="N101" s="22">
        <f t="shared" si="13"/>
        <v>0</v>
      </c>
    </row>
    <row r="102" spans="1:14" ht="12.75">
      <c r="A102" s="11" t="s">
        <v>111</v>
      </c>
      <c r="B102" s="18"/>
      <c r="C102">
        <v>2</v>
      </c>
      <c r="J102" s="14">
        <f>E102/C102</f>
        <v>0</v>
      </c>
      <c r="K102">
        <v>1</v>
      </c>
      <c r="L102">
        <v>1</v>
      </c>
      <c r="N102" s="22">
        <f t="shared" si="13"/>
        <v>0.3333333333333333</v>
      </c>
    </row>
    <row r="103" spans="1:14" ht="12.75">
      <c r="A103" s="11" t="s">
        <v>112</v>
      </c>
      <c r="B103" s="17"/>
      <c r="C103">
        <v>1</v>
      </c>
      <c r="F103">
        <v>1</v>
      </c>
      <c r="J103" s="14">
        <f>E103/C103</f>
        <v>0</v>
      </c>
      <c r="N103" s="22">
        <f t="shared" si="13"/>
        <v>0</v>
      </c>
    </row>
    <row r="104" spans="1:14" ht="12.75">
      <c r="A104" s="11" t="s">
        <v>113</v>
      </c>
      <c r="B104" s="17"/>
      <c r="C104">
        <v>2</v>
      </c>
      <c r="E104">
        <v>1</v>
      </c>
      <c r="J104" s="14">
        <f>E104/C104</f>
        <v>0.5</v>
      </c>
      <c r="K104">
        <v>1</v>
      </c>
      <c r="N104" s="22">
        <f t="shared" si="13"/>
        <v>0.5</v>
      </c>
    </row>
    <row r="105" spans="1:14" ht="12.75">
      <c r="A105" s="11" t="s">
        <v>114</v>
      </c>
      <c r="B105" s="17"/>
      <c r="N105" s="22"/>
    </row>
    <row r="106" ht="12.75">
      <c r="A106" t="s">
        <v>67</v>
      </c>
    </row>
    <row r="107" spans="3:14" ht="12.75">
      <c r="C107">
        <f aca="true" t="shared" si="14" ref="C107:I107">SUM(C92:C106)</f>
        <v>29</v>
      </c>
      <c r="D107">
        <f t="shared" si="14"/>
        <v>10</v>
      </c>
      <c r="E107">
        <f t="shared" si="14"/>
        <v>11</v>
      </c>
      <c r="F107">
        <f t="shared" si="14"/>
        <v>9</v>
      </c>
      <c r="G107">
        <f t="shared" si="14"/>
        <v>2</v>
      </c>
      <c r="H107">
        <f t="shared" si="14"/>
        <v>1</v>
      </c>
      <c r="I107">
        <f t="shared" si="14"/>
        <v>1</v>
      </c>
      <c r="J107" s="14">
        <f>E107/C107</f>
        <v>0.3793103448275862</v>
      </c>
      <c r="K107">
        <f>SUM(K92:K106)</f>
        <v>11</v>
      </c>
      <c r="L107">
        <f>SUM(L92:L106)</f>
        <v>4</v>
      </c>
      <c r="M107">
        <f>SUM(M92:M106)</f>
        <v>1</v>
      </c>
      <c r="N107">
        <f>SUM(N92:N106)</f>
        <v>5.166666666666667</v>
      </c>
    </row>
    <row r="108" spans="2:3" ht="12.75">
      <c r="B108" t="s">
        <v>78</v>
      </c>
      <c r="C108">
        <f>C107-E107</f>
        <v>18</v>
      </c>
    </row>
    <row r="111" spans="1:9" ht="12.75">
      <c r="A111" t="s">
        <v>79</v>
      </c>
      <c r="C111" t="s">
        <v>54</v>
      </c>
      <c r="D111" s="23">
        <v>41388</v>
      </c>
      <c r="H111" t="s">
        <v>52</v>
      </c>
      <c r="I111" t="s">
        <v>80</v>
      </c>
    </row>
    <row r="113" spans="3:14" ht="12.75">
      <c r="C113" s="12" t="s">
        <v>41</v>
      </c>
      <c r="D113" s="12" t="s">
        <v>42</v>
      </c>
      <c r="E113" s="12" t="s">
        <v>43</v>
      </c>
      <c r="F113" s="12" t="s">
        <v>44</v>
      </c>
      <c r="G113" s="12" t="s">
        <v>45</v>
      </c>
      <c r="H113" s="12" t="s">
        <v>46</v>
      </c>
      <c r="I113" s="12" t="s">
        <v>47</v>
      </c>
      <c r="J113" s="13" t="s">
        <v>48</v>
      </c>
      <c r="K113" s="12" t="s">
        <v>50</v>
      </c>
      <c r="L113" s="12" t="s">
        <v>64</v>
      </c>
      <c r="M113" s="12" t="s">
        <v>66</v>
      </c>
      <c r="N113" s="21" t="s">
        <v>65</v>
      </c>
    </row>
    <row r="114" spans="1:14" ht="12.75">
      <c r="A114" s="11" t="s">
        <v>101</v>
      </c>
      <c r="B114" s="17" t="s">
        <v>45</v>
      </c>
      <c r="C114">
        <v>1</v>
      </c>
      <c r="D114">
        <v>2</v>
      </c>
      <c r="J114" s="14">
        <f aca="true" t="shared" si="15" ref="J114:J126">E114/C114</f>
        <v>0</v>
      </c>
      <c r="K114">
        <v>1</v>
      </c>
      <c r="L114">
        <v>2</v>
      </c>
      <c r="N114" s="22">
        <f aca="true" t="shared" si="16" ref="N114:N126">(L114+E114+M114)/(C114+L114+M114)</f>
        <v>0.6666666666666666</v>
      </c>
    </row>
    <row r="115" spans="1:14" ht="12.75">
      <c r="A115" s="11" t="s">
        <v>102</v>
      </c>
      <c r="B115" s="18" t="s">
        <v>69</v>
      </c>
      <c r="C115">
        <v>3</v>
      </c>
      <c r="D115">
        <v>1</v>
      </c>
      <c r="E115">
        <v>1</v>
      </c>
      <c r="F115">
        <v>1</v>
      </c>
      <c r="J115" s="14">
        <f t="shared" si="15"/>
        <v>0.3333333333333333</v>
      </c>
      <c r="N115" s="22">
        <f t="shared" si="16"/>
        <v>0.3333333333333333</v>
      </c>
    </row>
    <row r="116" spans="1:14" ht="12.75">
      <c r="A116" s="11" t="s">
        <v>103</v>
      </c>
      <c r="B116" s="17" t="s">
        <v>57</v>
      </c>
      <c r="C116">
        <v>2</v>
      </c>
      <c r="E116">
        <v>1</v>
      </c>
      <c r="F116">
        <v>3</v>
      </c>
      <c r="J116" s="14">
        <f t="shared" si="15"/>
        <v>0.5</v>
      </c>
      <c r="N116" s="22">
        <f t="shared" si="16"/>
        <v>0.5</v>
      </c>
    </row>
    <row r="117" spans="1:14" ht="12.75">
      <c r="A117" s="11" t="s">
        <v>104</v>
      </c>
      <c r="B117" s="18" t="s">
        <v>56</v>
      </c>
      <c r="C117">
        <v>2</v>
      </c>
      <c r="E117">
        <v>1</v>
      </c>
      <c r="J117" s="14">
        <f t="shared" si="15"/>
        <v>0.5</v>
      </c>
      <c r="N117" s="22">
        <f t="shared" si="16"/>
        <v>0.5</v>
      </c>
    </row>
    <row r="118" spans="1:14" ht="12.75">
      <c r="A118" s="11" t="s">
        <v>105</v>
      </c>
      <c r="B118" s="18" t="s">
        <v>59</v>
      </c>
      <c r="C118">
        <v>2</v>
      </c>
      <c r="F118">
        <v>1</v>
      </c>
      <c r="J118" s="14">
        <f t="shared" si="15"/>
        <v>0</v>
      </c>
      <c r="K118">
        <v>1</v>
      </c>
      <c r="L118">
        <v>1</v>
      </c>
      <c r="N118" s="22">
        <f t="shared" si="16"/>
        <v>0.3333333333333333</v>
      </c>
    </row>
    <row r="119" spans="1:14" ht="12.75">
      <c r="A119" s="11" t="s">
        <v>106</v>
      </c>
      <c r="B119" s="18" t="s">
        <v>68</v>
      </c>
      <c r="C119">
        <v>2</v>
      </c>
      <c r="J119" s="14">
        <f t="shared" si="15"/>
        <v>0</v>
      </c>
      <c r="L119">
        <v>1</v>
      </c>
      <c r="N119" s="22">
        <f t="shared" si="16"/>
        <v>0.3333333333333333</v>
      </c>
    </row>
    <row r="120" spans="1:14" ht="12.75">
      <c r="A120" s="11" t="s">
        <v>107</v>
      </c>
      <c r="B120" s="18" t="s">
        <v>60</v>
      </c>
      <c r="C120">
        <v>2</v>
      </c>
      <c r="J120" s="14">
        <f t="shared" si="15"/>
        <v>0</v>
      </c>
      <c r="K120">
        <v>1</v>
      </c>
      <c r="N120" s="22">
        <f t="shared" si="16"/>
        <v>0</v>
      </c>
    </row>
    <row r="121" spans="1:14" ht="12.75">
      <c r="A121" s="11" t="s">
        <v>108</v>
      </c>
      <c r="B121" s="18" t="s">
        <v>59</v>
      </c>
      <c r="C121">
        <v>2</v>
      </c>
      <c r="E121">
        <v>1</v>
      </c>
      <c r="J121" s="14">
        <f t="shared" si="15"/>
        <v>0.5</v>
      </c>
      <c r="K121">
        <v>1</v>
      </c>
      <c r="N121" s="22">
        <f t="shared" si="16"/>
        <v>0.5</v>
      </c>
    </row>
    <row r="122" spans="1:14" ht="12.75">
      <c r="A122" s="11" t="s">
        <v>109</v>
      </c>
      <c r="B122" s="18" t="s">
        <v>46</v>
      </c>
      <c r="C122">
        <v>3</v>
      </c>
      <c r="E122">
        <v>2</v>
      </c>
      <c r="G122">
        <v>1</v>
      </c>
      <c r="H122">
        <v>1</v>
      </c>
      <c r="J122" s="14">
        <f t="shared" si="15"/>
        <v>0.6666666666666666</v>
      </c>
      <c r="N122" s="22">
        <f t="shared" si="16"/>
        <v>0.6666666666666666</v>
      </c>
    </row>
    <row r="123" spans="1:14" ht="12.75">
      <c r="A123" s="11" t="s">
        <v>110</v>
      </c>
      <c r="B123" s="18"/>
      <c r="C123">
        <v>1</v>
      </c>
      <c r="J123" s="14">
        <f t="shared" si="15"/>
        <v>0</v>
      </c>
      <c r="K123">
        <v>1</v>
      </c>
      <c r="N123" s="22">
        <f t="shared" si="16"/>
        <v>0</v>
      </c>
    </row>
    <row r="124" spans="1:14" ht="12.75">
      <c r="A124" s="11" t="s">
        <v>111</v>
      </c>
      <c r="B124" s="18"/>
      <c r="C124">
        <v>1</v>
      </c>
      <c r="J124" s="14">
        <f t="shared" si="15"/>
        <v>0</v>
      </c>
      <c r="K124">
        <v>1</v>
      </c>
      <c r="N124" s="22">
        <f t="shared" si="16"/>
        <v>0</v>
      </c>
    </row>
    <row r="125" spans="1:14" ht="12.75">
      <c r="A125" s="11" t="s">
        <v>112</v>
      </c>
      <c r="B125" s="17"/>
      <c r="C125">
        <v>1</v>
      </c>
      <c r="J125" s="14">
        <f t="shared" si="15"/>
        <v>0</v>
      </c>
      <c r="K125">
        <v>1</v>
      </c>
      <c r="N125" s="22">
        <f t="shared" si="16"/>
        <v>0</v>
      </c>
    </row>
    <row r="126" spans="1:14" ht="12.75">
      <c r="A126" s="11" t="s">
        <v>113</v>
      </c>
      <c r="B126" s="17"/>
      <c r="J126" s="14" t="e">
        <f t="shared" si="15"/>
        <v>#DIV/0!</v>
      </c>
      <c r="N126" s="22" t="e">
        <f t="shared" si="16"/>
        <v>#DIV/0!</v>
      </c>
    </row>
    <row r="127" spans="1:14" ht="12.75">
      <c r="A127" s="11" t="s">
        <v>114</v>
      </c>
      <c r="B127" s="17"/>
      <c r="N127" s="22"/>
    </row>
    <row r="128" ht="12.75">
      <c r="A128" t="s">
        <v>67</v>
      </c>
    </row>
    <row r="129" spans="3:14" ht="12.75">
      <c r="C129">
        <f aca="true" t="shared" si="17" ref="C129:I129">SUM(C114:C128)</f>
        <v>22</v>
      </c>
      <c r="D129">
        <f t="shared" si="17"/>
        <v>3</v>
      </c>
      <c r="E129">
        <f t="shared" si="17"/>
        <v>6</v>
      </c>
      <c r="F129">
        <f t="shared" si="17"/>
        <v>5</v>
      </c>
      <c r="G129">
        <f t="shared" si="17"/>
        <v>1</v>
      </c>
      <c r="H129">
        <f t="shared" si="17"/>
        <v>1</v>
      </c>
      <c r="I129">
        <f t="shared" si="17"/>
        <v>0</v>
      </c>
      <c r="J129" s="14">
        <f>E129/C129</f>
        <v>0.2727272727272727</v>
      </c>
      <c r="K129">
        <f>SUM(K114:K128)</f>
        <v>7</v>
      </c>
      <c r="L129">
        <f>SUM(L114:L128)</f>
        <v>4</v>
      </c>
      <c r="M129">
        <f>SUM(M114:M128)</f>
        <v>0</v>
      </c>
      <c r="N129" t="e">
        <f>SUM(N114:N128)</f>
        <v>#DIV/0!</v>
      </c>
    </row>
    <row r="130" spans="2:3" ht="12.75">
      <c r="B130" t="s">
        <v>78</v>
      </c>
      <c r="C130">
        <f>C129-E129-C131</f>
        <v>15</v>
      </c>
    </row>
    <row r="131" spans="2:3" ht="12.75">
      <c r="B131" t="s">
        <v>81</v>
      </c>
      <c r="C131">
        <v>1</v>
      </c>
    </row>
    <row r="134" spans="1:9" ht="12.75">
      <c r="A134" t="s">
        <v>83</v>
      </c>
      <c r="C134" t="s">
        <v>54</v>
      </c>
      <c r="D134" s="23">
        <v>41390</v>
      </c>
      <c r="H134" t="s">
        <v>52</v>
      </c>
      <c r="I134" t="s">
        <v>80</v>
      </c>
    </row>
    <row r="136" spans="3:14" ht="12.75">
      <c r="C136" s="12" t="s">
        <v>41</v>
      </c>
      <c r="D136" s="12" t="s">
        <v>42</v>
      </c>
      <c r="E136" s="12" t="s">
        <v>43</v>
      </c>
      <c r="F136" s="12" t="s">
        <v>44</v>
      </c>
      <c r="G136" s="12" t="s">
        <v>45</v>
      </c>
      <c r="H136" s="12" t="s">
        <v>46</v>
      </c>
      <c r="I136" s="12" t="s">
        <v>47</v>
      </c>
      <c r="J136" s="13" t="s">
        <v>48</v>
      </c>
      <c r="K136" s="12" t="s">
        <v>50</v>
      </c>
      <c r="L136" s="12" t="s">
        <v>64</v>
      </c>
      <c r="M136" s="12" t="s">
        <v>66</v>
      </c>
      <c r="N136" s="21" t="s">
        <v>65</v>
      </c>
    </row>
    <row r="137" spans="1:14" ht="12.75">
      <c r="A137" s="11" t="s">
        <v>101</v>
      </c>
      <c r="B137" s="17" t="s">
        <v>45</v>
      </c>
      <c r="C137">
        <v>4</v>
      </c>
      <c r="D137">
        <v>1</v>
      </c>
      <c r="E137">
        <v>1</v>
      </c>
      <c r="J137" s="14">
        <f aca="true" t="shared" si="18" ref="J137:J149">E137/C137</f>
        <v>0.25</v>
      </c>
      <c r="K137">
        <v>3</v>
      </c>
      <c r="M137">
        <v>1</v>
      </c>
      <c r="N137" s="22">
        <f aca="true" t="shared" si="19" ref="N137:N149">(L137+E137+M137)/(C137+L137+M137)</f>
        <v>0.4</v>
      </c>
    </row>
    <row r="138" spans="1:14" ht="12.75">
      <c r="A138" s="11" t="s">
        <v>102</v>
      </c>
      <c r="B138" s="18" t="s">
        <v>68</v>
      </c>
      <c r="C138">
        <v>4</v>
      </c>
      <c r="D138">
        <v>2</v>
      </c>
      <c r="E138">
        <v>2</v>
      </c>
      <c r="F138">
        <v>1</v>
      </c>
      <c r="G138">
        <v>1</v>
      </c>
      <c r="J138" s="14">
        <f t="shared" si="18"/>
        <v>0.5</v>
      </c>
      <c r="N138" s="22">
        <f t="shared" si="19"/>
        <v>0.5</v>
      </c>
    </row>
    <row r="139" spans="1:14" ht="12.75">
      <c r="A139" s="11" t="s">
        <v>103</v>
      </c>
      <c r="B139" s="17" t="s">
        <v>69</v>
      </c>
      <c r="C139">
        <v>4</v>
      </c>
      <c r="D139">
        <v>2</v>
      </c>
      <c r="E139">
        <v>2</v>
      </c>
      <c r="F139">
        <v>1</v>
      </c>
      <c r="J139" s="14">
        <f t="shared" si="18"/>
        <v>0.5</v>
      </c>
      <c r="N139" s="22">
        <f t="shared" si="19"/>
        <v>0.5</v>
      </c>
    </row>
    <row r="140" spans="1:14" ht="12.75">
      <c r="A140" s="11" t="s">
        <v>104</v>
      </c>
      <c r="B140" s="18" t="s">
        <v>56</v>
      </c>
      <c r="C140">
        <v>1</v>
      </c>
      <c r="D140">
        <v>3</v>
      </c>
      <c r="F140">
        <v>1</v>
      </c>
      <c r="J140" s="14">
        <f t="shared" si="18"/>
        <v>0</v>
      </c>
      <c r="L140">
        <v>2</v>
      </c>
      <c r="N140" s="22">
        <f t="shared" si="19"/>
        <v>0.6666666666666666</v>
      </c>
    </row>
    <row r="141" spans="1:14" ht="12.75">
      <c r="A141" s="11" t="s">
        <v>105</v>
      </c>
      <c r="B141" s="18" t="s">
        <v>58</v>
      </c>
      <c r="C141">
        <v>2</v>
      </c>
      <c r="D141">
        <v>2</v>
      </c>
      <c r="F141">
        <v>1</v>
      </c>
      <c r="J141" s="14">
        <f t="shared" si="18"/>
        <v>0</v>
      </c>
      <c r="K141">
        <v>2</v>
      </c>
      <c r="L141">
        <v>2</v>
      </c>
      <c r="N141" s="22">
        <f t="shared" si="19"/>
        <v>0.5</v>
      </c>
    </row>
    <row r="142" spans="1:14" ht="12.75">
      <c r="A142" s="11" t="s">
        <v>106</v>
      </c>
      <c r="B142" s="18" t="s">
        <v>57</v>
      </c>
      <c r="C142">
        <v>3</v>
      </c>
      <c r="D142">
        <v>2</v>
      </c>
      <c r="E142">
        <v>1</v>
      </c>
      <c r="F142">
        <v>1</v>
      </c>
      <c r="J142" s="14">
        <f t="shared" si="18"/>
        <v>0.3333333333333333</v>
      </c>
      <c r="K142">
        <v>2</v>
      </c>
      <c r="L142">
        <v>1</v>
      </c>
      <c r="N142" s="22">
        <f t="shared" si="19"/>
        <v>0.5</v>
      </c>
    </row>
    <row r="143" spans="1:14" ht="12.75">
      <c r="A143" s="11" t="s">
        <v>107</v>
      </c>
      <c r="B143" s="18" t="s">
        <v>46</v>
      </c>
      <c r="C143">
        <v>3</v>
      </c>
      <c r="D143">
        <v>2</v>
      </c>
      <c r="E143">
        <v>2</v>
      </c>
      <c r="F143">
        <v>4</v>
      </c>
      <c r="G143">
        <v>1</v>
      </c>
      <c r="J143" s="14">
        <f t="shared" si="18"/>
        <v>0.6666666666666666</v>
      </c>
      <c r="L143">
        <v>1</v>
      </c>
      <c r="N143" s="22">
        <f t="shared" si="19"/>
        <v>0.75</v>
      </c>
    </row>
    <row r="144" spans="1:14" ht="12.75">
      <c r="A144" s="11" t="s">
        <v>108</v>
      </c>
      <c r="B144" s="18" t="s">
        <v>60</v>
      </c>
      <c r="J144" s="14" t="e">
        <f t="shared" si="18"/>
        <v>#DIV/0!</v>
      </c>
      <c r="L144">
        <v>1</v>
      </c>
      <c r="N144" s="22">
        <f t="shared" si="19"/>
        <v>1</v>
      </c>
    </row>
    <row r="145" spans="1:14" ht="12.75">
      <c r="A145" s="11" t="s">
        <v>109</v>
      </c>
      <c r="B145" s="18" t="s">
        <v>59</v>
      </c>
      <c r="C145">
        <v>1</v>
      </c>
      <c r="J145" s="14">
        <f t="shared" si="18"/>
        <v>0</v>
      </c>
      <c r="K145">
        <v>1</v>
      </c>
      <c r="N145" s="22">
        <f t="shared" si="19"/>
        <v>0</v>
      </c>
    </row>
    <row r="146" spans="1:14" ht="12.75">
      <c r="A146" s="11" t="s">
        <v>110</v>
      </c>
      <c r="B146" s="18"/>
      <c r="C146">
        <v>1</v>
      </c>
      <c r="E146">
        <v>1</v>
      </c>
      <c r="F146">
        <v>1</v>
      </c>
      <c r="J146" s="14">
        <f t="shared" si="18"/>
        <v>1</v>
      </c>
      <c r="M146">
        <v>1</v>
      </c>
      <c r="N146" s="22">
        <f t="shared" si="19"/>
        <v>1</v>
      </c>
    </row>
    <row r="147" spans="1:14" ht="12.75">
      <c r="A147" s="11" t="s">
        <v>111</v>
      </c>
      <c r="B147" s="18"/>
      <c r="C147">
        <v>1</v>
      </c>
      <c r="J147" s="14">
        <f t="shared" si="18"/>
        <v>0</v>
      </c>
      <c r="K147">
        <v>1</v>
      </c>
      <c r="N147" s="22">
        <f t="shared" si="19"/>
        <v>0</v>
      </c>
    </row>
    <row r="148" spans="1:14" ht="12.75">
      <c r="A148" s="11" t="s">
        <v>112</v>
      </c>
      <c r="B148" s="17"/>
      <c r="C148">
        <v>2</v>
      </c>
      <c r="J148" s="14">
        <f t="shared" si="18"/>
        <v>0</v>
      </c>
      <c r="K148">
        <v>2</v>
      </c>
      <c r="L148">
        <v>1</v>
      </c>
      <c r="N148" s="22">
        <f t="shared" si="19"/>
        <v>0.3333333333333333</v>
      </c>
    </row>
    <row r="149" spans="1:14" ht="12.75">
      <c r="A149" s="11" t="s">
        <v>113</v>
      </c>
      <c r="B149" s="17"/>
      <c r="J149" s="14" t="e">
        <f t="shared" si="18"/>
        <v>#DIV/0!</v>
      </c>
      <c r="N149" s="22" t="e">
        <f t="shared" si="19"/>
        <v>#DIV/0!</v>
      </c>
    </row>
    <row r="150" spans="1:14" ht="12.75">
      <c r="A150" s="11" t="s">
        <v>114</v>
      </c>
      <c r="B150" s="17"/>
      <c r="N150" s="22"/>
    </row>
    <row r="151" ht="12.75">
      <c r="A151" t="s">
        <v>67</v>
      </c>
    </row>
    <row r="152" spans="3:14" ht="12.75">
      <c r="C152">
        <f aca="true" t="shared" si="20" ref="C152:I152">SUM(C137:C151)</f>
        <v>26</v>
      </c>
      <c r="D152">
        <f t="shared" si="20"/>
        <v>14</v>
      </c>
      <c r="E152">
        <f t="shared" si="20"/>
        <v>9</v>
      </c>
      <c r="F152">
        <f t="shared" si="20"/>
        <v>10</v>
      </c>
      <c r="G152">
        <f t="shared" si="20"/>
        <v>2</v>
      </c>
      <c r="H152">
        <f t="shared" si="20"/>
        <v>0</v>
      </c>
      <c r="I152">
        <f t="shared" si="20"/>
        <v>0</v>
      </c>
      <c r="J152" s="14">
        <f>E152/C152</f>
        <v>0.34615384615384615</v>
      </c>
      <c r="K152">
        <f>SUM(K137:K151)</f>
        <v>11</v>
      </c>
      <c r="L152">
        <f>SUM(L137:L151)</f>
        <v>8</v>
      </c>
      <c r="M152">
        <f>SUM(M137:M151)</f>
        <v>2</v>
      </c>
      <c r="N152" t="e">
        <f>SUM(N137:N151)</f>
        <v>#DIV/0!</v>
      </c>
    </row>
    <row r="153" spans="2:3" ht="12.75">
      <c r="B153" t="s">
        <v>78</v>
      </c>
      <c r="C153">
        <f>C152-E152-C154</f>
        <v>15</v>
      </c>
    </row>
    <row r="154" spans="2:3" ht="12.75">
      <c r="B154" t="s">
        <v>81</v>
      </c>
      <c r="C154">
        <v>2</v>
      </c>
    </row>
    <row r="157" spans="1:9" ht="12.75">
      <c r="A157" t="s">
        <v>84</v>
      </c>
      <c r="C157" t="s">
        <v>54</v>
      </c>
      <c r="D157" s="23">
        <v>41404</v>
      </c>
      <c r="H157" t="s">
        <v>52</v>
      </c>
      <c r="I157" t="s">
        <v>85</v>
      </c>
    </row>
    <row r="159" spans="3:14" ht="12.75">
      <c r="C159" s="12" t="s">
        <v>41</v>
      </c>
      <c r="D159" s="12" t="s">
        <v>42</v>
      </c>
      <c r="E159" s="12" t="s">
        <v>43</v>
      </c>
      <c r="F159" s="12" t="s">
        <v>44</v>
      </c>
      <c r="G159" s="12" t="s">
        <v>45</v>
      </c>
      <c r="H159" s="12" t="s">
        <v>46</v>
      </c>
      <c r="I159" s="12" t="s">
        <v>47</v>
      </c>
      <c r="J159" s="13" t="s">
        <v>48</v>
      </c>
      <c r="K159" s="12" t="s">
        <v>50</v>
      </c>
      <c r="L159" s="12" t="s">
        <v>64</v>
      </c>
      <c r="M159" s="12" t="s">
        <v>66</v>
      </c>
      <c r="N159" s="21" t="s">
        <v>65</v>
      </c>
    </row>
    <row r="160" spans="1:14" ht="12.75">
      <c r="A160" s="11" t="s">
        <v>101</v>
      </c>
      <c r="B160" s="17" t="s">
        <v>60</v>
      </c>
      <c r="J160" s="14" t="e">
        <f aca="true" t="shared" si="21" ref="J160:J172">E160/C160</f>
        <v>#DIV/0!</v>
      </c>
      <c r="L160">
        <v>1</v>
      </c>
      <c r="N160" s="22">
        <f aca="true" t="shared" si="22" ref="N160:N172">(L160+E160+M160)/(C160+L160+M160)</f>
        <v>1</v>
      </c>
    </row>
    <row r="161" spans="1:14" ht="12.75">
      <c r="A161" s="11" t="s">
        <v>102</v>
      </c>
      <c r="B161" s="18" t="s">
        <v>69</v>
      </c>
      <c r="C161">
        <v>2</v>
      </c>
      <c r="D161">
        <v>1</v>
      </c>
      <c r="F161">
        <v>1</v>
      </c>
      <c r="J161" s="14">
        <f t="shared" si="21"/>
        <v>0</v>
      </c>
      <c r="K161">
        <v>1</v>
      </c>
      <c r="L161">
        <v>1</v>
      </c>
      <c r="N161" s="22">
        <f t="shared" si="22"/>
        <v>0.3333333333333333</v>
      </c>
    </row>
    <row r="162" spans="1:14" ht="12.75">
      <c r="A162" s="11" t="s">
        <v>103</v>
      </c>
      <c r="B162" s="17" t="s">
        <v>57</v>
      </c>
      <c r="C162">
        <v>2</v>
      </c>
      <c r="D162">
        <v>2</v>
      </c>
      <c r="E162">
        <v>1</v>
      </c>
      <c r="F162">
        <v>1</v>
      </c>
      <c r="G162">
        <v>1</v>
      </c>
      <c r="J162" s="14">
        <f t="shared" si="21"/>
        <v>0.5</v>
      </c>
      <c r="L162">
        <v>1</v>
      </c>
      <c r="N162" s="22">
        <f t="shared" si="22"/>
        <v>0.6666666666666666</v>
      </c>
    </row>
    <row r="163" spans="1:14" ht="12.75">
      <c r="A163" s="11" t="s">
        <v>104</v>
      </c>
      <c r="B163" s="18" t="s">
        <v>58</v>
      </c>
      <c r="C163">
        <v>2</v>
      </c>
      <c r="D163">
        <v>1</v>
      </c>
      <c r="E163">
        <v>1</v>
      </c>
      <c r="F163">
        <v>1</v>
      </c>
      <c r="J163" s="14">
        <f t="shared" si="21"/>
        <v>0.5</v>
      </c>
      <c r="L163">
        <v>1</v>
      </c>
      <c r="N163" s="22">
        <f t="shared" si="22"/>
        <v>0.6666666666666666</v>
      </c>
    </row>
    <row r="164" spans="1:14" ht="12.75">
      <c r="A164" s="11" t="s">
        <v>105</v>
      </c>
      <c r="B164" s="18" t="s">
        <v>68</v>
      </c>
      <c r="C164">
        <v>3</v>
      </c>
      <c r="E164">
        <v>1</v>
      </c>
      <c r="F164">
        <v>2</v>
      </c>
      <c r="J164" s="14">
        <f t="shared" si="21"/>
        <v>0.3333333333333333</v>
      </c>
      <c r="K164">
        <v>1</v>
      </c>
      <c r="L164">
        <v>1</v>
      </c>
      <c r="N164" s="22">
        <f t="shared" si="22"/>
        <v>0.5</v>
      </c>
    </row>
    <row r="165" spans="1:14" ht="12.75">
      <c r="A165" s="11" t="s">
        <v>106</v>
      </c>
      <c r="B165" s="18" t="s">
        <v>46</v>
      </c>
      <c r="C165">
        <v>1</v>
      </c>
      <c r="E165">
        <v>1</v>
      </c>
      <c r="F165">
        <v>2</v>
      </c>
      <c r="G165">
        <v>1</v>
      </c>
      <c r="J165" s="14">
        <f t="shared" si="21"/>
        <v>1</v>
      </c>
      <c r="M165">
        <v>1</v>
      </c>
      <c r="N165" s="22">
        <f t="shared" si="22"/>
        <v>1</v>
      </c>
    </row>
    <row r="166" spans="1:14" ht="12.75">
      <c r="A166" s="11" t="s">
        <v>107</v>
      </c>
      <c r="B166" s="18" t="s">
        <v>56</v>
      </c>
      <c r="C166">
        <v>2</v>
      </c>
      <c r="J166" s="14">
        <f t="shared" si="21"/>
        <v>0</v>
      </c>
      <c r="K166">
        <v>2</v>
      </c>
      <c r="N166" s="22">
        <f t="shared" si="22"/>
        <v>0</v>
      </c>
    </row>
    <row r="167" spans="1:14" ht="12.75">
      <c r="A167" s="11" t="s">
        <v>108</v>
      </c>
      <c r="B167" s="18" t="s">
        <v>59</v>
      </c>
      <c r="C167">
        <v>1</v>
      </c>
      <c r="E167">
        <v>1</v>
      </c>
      <c r="J167" s="14">
        <f t="shared" si="21"/>
        <v>1</v>
      </c>
      <c r="N167" s="22">
        <f t="shared" si="22"/>
        <v>1</v>
      </c>
    </row>
    <row r="168" spans="1:14" ht="12.75">
      <c r="A168" s="11" t="s">
        <v>109</v>
      </c>
      <c r="B168" s="18" t="s">
        <v>45</v>
      </c>
      <c r="J168" s="14" t="e">
        <f t="shared" si="21"/>
        <v>#DIV/0!</v>
      </c>
      <c r="L168">
        <v>1</v>
      </c>
      <c r="N168" s="22">
        <f t="shared" si="22"/>
        <v>1</v>
      </c>
    </row>
    <row r="169" spans="1:14" ht="12.75">
      <c r="A169" s="11" t="s">
        <v>110</v>
      </c>
      <c r="B169" s="18"/>
      <c r="C169">
        <v>1</v>
      </c>
      <c r="D169">
        <v>1</v>
      </c>
      <c r="J169" s="14">
        <f t="shared" si="21"/>
        <v>0</v>
      </c>
      <c r="K169">
        <v>1</v>
      </c>
      <c r="L169">
        <v>1</v>
      </c>
      <c r="N169" s="22">
        <f t="shared" si="22"/>
        <v>0.5</v>
      </c>
    </row>
    <row r="170" spans="1:14" ht="12.75">
      <c r="A170" s="11" t="s">
        <v>111</v>
      </c>
      <c r="B170" s="18"/>
      <c r="J170" s="14" t="e">
        <f t="shared" si="21"/>
        <v>#DIV/0!</v>
      </c>
      <c r="N170" s="22" t="e">
        <f t="shared" si="22"/>
        <v>#DIV/0!</v>
      </c>
    </row>
    <row r="171" spans="1:14" ht="12.75">
      <c r="A171" s="11" t="s">
        <v>112</v>
      </c>
      <c r="B171" s="17"/>
      <c r="C171">
        <v>1</v>
      </c>
      <c r="J171" s="14">
        <f t="shared" si="21"/>
        <v>0</v>
      </c>
      <c r="N171" s="22">
        <f t="shared" si="22"/>
        <v>0</v>
      </c>
    </row>
    <row r="172" spans="1:14" ht="12.75">
      <c r="A172" s="11" t="s">
        <v>113</v>
      </c>
      <c r="B172" s="17"/>
      <c r="J172" s="14" t="e">
        <f t="shared" si="21"/>
        <v>#DIV/0!</v>
      </c>
      <c r="L172">
        <v>1</v>
      </c>
      <c r="N172" s="22">
        <f t="shared" si="22"/>
        <v>1</v>
      </c>
    </row>
    <row r="173" spans="1:14" ht="12.75">
      <c r="A173" s="11" t="s">
        <v>114</v>
      </c>
      <c r="B173" s="17"/>
      <c r="N173" s="22"/>
    </row>
    <row r="174" ht="12.75">
      <c r="A174" t="s">
        <v>67</v>
      </c>
    </row>
    <row r="175" spans="3:14" ht="12.75">
      <c r="C175">
        <f aca="true" t="shared" si="23" ref="C175:I175">SUM(C160:C174)</f>
        <v>15</v>
      </c>
      <c r="D175">
        <f t="shared" si="23"/>
        <v>5</v>
      </c>
      <c r="E175">
        <f t="shared" si="23"/>
        <v>5</v>
      </c>
      <c r="F175">
        <f t="shared" si="23"/>
        <v>7</v>
      </c>
      <c r="G175">
        <f t="shared" si="23"/>
        <v>2</v>
      </c>
      <c r="H175">
        <f t="shared" si="23"/>
        <v>0</v>
      </c>
      <c r="I175">
        <f t="shared" si="23"/>
        <v>0</v>
      </c>
      <c r="J175" s="14">
        <f>E175/C175</f>
        <v>0.3333333333333333</v>
      </c>
      <c r="K175">
        <f>SUM(K160:K174)</f>
        <v>5</v>
      </c>
      <c r="L175">
        <f>SUM(L160:L174)</f>
        <v>8</v>
      </c>
      <c r="M175">
        <f>SUM(M160:M174)</f>
        <v>1</v>
      </c>
      <c r="N175" t="e">
        <f>SUM(N160:N174)</f>
        <v>#DIV/0!</v>
      </c>
    </row>
    <row r="176" spans="2:3" ht="12.75">
      <c r="B176" t="s">
        <v>78</v>
      </c>
      <c r="C176">
        <f>C175-E175-C177</f>
        <v>9</v>
      </c>
    </row>
    <row r="177" spans="2:3" ht="12.75">
      <c r="B177" t="s">
        <v>81</v>
      </c>
      <c r="C177">
        <v>1</v>
      </c>
    </row>
    <row r="178" spans="2:3" ht="12.75">
      <c r="B178" t="s">
        <v>86</v>
      </c>
      <c r="C178">
        <v>3</v>
      </c>
    </row>
    <row r="179" spans="2:3" ht="12.75">
      <c r="B179" t="s">
        <v>87</v>
      </c>
      <c r="C179">
        <v>3</v>
      </c>
    </row>
    <row r="180" spans="2:3" ht="12.75">
      <c r="B180" t="s">
        <v>88</v>
      </c>
      <c r="C180">
        <f>C179+C178+C176</f>
        <v>15</v>
      </c>
    </row>
    <row r="183" spans="1:9" ht="12.75">
      <c r="A183" t="s">
        <v>91</v>
      </c>
      <c r="C183" t="s">
        <v>54</v>
      </c>
      <c r="D183" s="23">
        <v>41411</v>
      </c>
      <c r="H183" t="s">
        <v>52</v>
      </c>
      <c r="I183" t="s">
        <v>89</v>
      </c>
    </row>
    <row r="185" spans="3:14" ht="12.75">
      <c r="C185" s="12" t="s">
        <v>41</v>
      </c>
      <c r="D185" s="12" t="s">
        <v>42</v>
      </c>
      <c r="E185" s="12" t="s">
        <v>43</v>
      </c>
      <c r="F185" s="12" t="s">
        <v>44</v>
      </c>
      <c r="G185" s="12" t="s">
        <v>45</v>
      </c>
      <c r="H185" s="12" t="s">
        <v>46</v>
      </c>
      <c r="I185" s="12" t="s">
        <v>47</v>
      </c>
      <c r="J185" s="13" t="s">
        <v>48</v>
      </c>
      <c r="K185" s="12" t="s">
        <v>50</v>
      </c>
      <c r="L185" s="12" t="s">
        <v>64</v>
      </c>
      <c r="M185" s="12" t="s">
        <v>66</v>
      </c>
      <c r="N185" s="21" t="s">
        <v>65</v>
      </c>
    </row>
    <row r="186" spans="1:14" ht="12.75">
      <c r="A186" s="11" t="s">
        <v>101</v>
      </c>
      <c r="B186" s="17" t="s">
        <v>45</v>
      </c>
      <c r="C186">
        <v>1</v>
      </c>
      <c r="J186" s="14">
        <f aca="true" t="shared" si="24" ref="J186:J198">E186/C186</f>
        <v>0</v>
      </c>
      <c r="K186">
        <v>1</v>
      </c>
      <c r="N186" s="22">
        <f aca="true" t="shared" si="25" ref="N186:N198">(L186+E186+M186)/(C186+L186+M186)</f>
        <v>0</v>
      </c>
    </row>
    <row r="187" spans="1:14" ht="12.75">
      <c r="A187" s="11" t="s">
        <v>102</v>
      </c>
      <c r="B187" s="18" t="s">
        <v>56</v>
      </c>
      <c r="C187">
        <v>4</v>
      </c>
      <c r="D187">
        <v>1</v>
      </c>
      <c r="E187">
        <v>1</v>
      </c>
      <c r="J187" s="14">
        <f t="shared" si="24"/>
        <v>0.25</v>
      </c>
      <c r="K187">
        <v>1</v>
      </c>
      <c r="N187" s="22">
        <f t="shared" si="25"/>
        <v>0.25</v>
      </c>
    </row>
    <row r="188" spans="1:14" ht="12.75">
      <c r="A188" s="11" t="s">
        <v>103</v>
      </c>
      <c r="B188" s="17" t="s">
        <v>69</v>
      </c>
      <c r="C188">
        <v>4</v>
      </c>
      <c r="D188">
        <v>2</v>
      </c>
      <c r="E188">
        <v>4</v>
      </c>
      <c r="F188">
        <v>1</v>
      </c>
      <c r="G188">
        <v>1</v>
      </c>
      <c r="J188" s="14">
        <f t="shared" si="24"/>
        <v>1</v>
      </c>
      <c r="N188" s="22">
        <f t="shared" si="25"/>
        <v>1</v>
      </c>
    </row>
    <row r="189" spans="1:14" ht="12.75">
      <c r="A189" s="11" t="s">
        <v>104</v>
      </c>
      <c r="B189" s="18" t="s">
        <v>58</v>
      </c>
      <c r="C189">
        <v>3</v>
      </c>
      <c r="D189">
        <v>1</v>
      </c>
      <c r="J189" s="14">
        <f t="shared" si="24"/>
        <v>0</v>
      </c>
      <c r="L189">
        <v>1</v>
      </c>
      <c r="N189" s="22">
        <f t="shared" si="25"/>
        <v>0.25</v>
      </c>
    </row>
    <row r="190" spans="1:14" ht="12.75">
      <c r="A190" s="11" t="s">
        <v>105</v>
      </c>
      <c r="B190" s="18" t="s">
        <v>59</v>
      </c>
      <c r="C190">
        <v>3</v>
      </c>
      <c r="D190">
        <v>1</v>
      </c>
      <c r="E190">
        <v>1</v>
      </c>
      <c r="F190">
        <v>2</v>
      </c>
      <c r="J190" s="14">
        <f t="shared" si="24"/>
        <v>0.3333333333333333</v>
      </c>
      <c r="K190">
        <v>1</v>
      </c>
      <c r="N190" s="22">
        <f t="shared" si="25"/>
        <v>0.3333333333333333</v>
      </c>
    </row>
    <row r="191" spans="1:14" ht="12.75">
      <c r="A191" s="11" t="s">
        <v>106</v>
      </c>
      <c r="B191" s="18" t="s">
        <v>61</v>
      </c>
      <c r="C191">
        <v>2</v>
      </c>
      <c r="J191" s="14">
        <f t="shared" si="24"/>
        <v>0</v>
      </c>
      <c r="K191">
        <v>2</v>
      </c>
      <c r="L191">
        <v>1</v>
      </c>
      <c r="N191" s="22">
        <f t="shared" si="25"/>
        <v>0.3333333333333333</v>
      </c>
    </row>
    <row r="192" spans="1:14" ht="12.75">
      <c r="A192" s="11" t="s">
        <v>107</v>
      </c>
      <c r="B192" s="18" t="s">
        <v>60</v>
      </c>
      <c r="C192">
        <v>3</v>
      </c>
      <c r="D192">
        <v>1</v>
      </c>
      <c r="E192">
        <v>2</v>
      </c>
      <c r="J192" s="14">
        <f t="shared" si="24"/>
        <v>0.6666666666666666</v>
      </c>
      <c r="K192">
        <v>1</v>
      </c>
      <c r="N192" s="22">
        <f t="shared" si="25"/>
        <v>0.6666666666666666</v>
      </c>
    </row>
    <row r="193" spans="1:14" ht="12.75">
      <c r="A193" s="11" t="s">
        <v>108</v>
      </c>
      <c r="B193" s="18" t="s">
        <v>57</v>
      </c>
      <c r="C193">
        <v>1</v>
      </c>
      <c r="E193">
        <v>1</v>
      </c>
      <c r="J193" s="14">
        <f t="shared" si="24"/>
        <v>1</v>
      </c>
      <c r="L193">
        <v>1</v>
      </c>
      <c r="N193" s="22">
        <f t="shared" si="25"/>
        <v>1</v>
      </c>
    </row>
    <row r="194" spans="1:14" ht="12.75">
      <c r="A194" s="11" t="s">
        <v>109</v>
      </c>
      <c r="B194" s="18" t="s">
        <v>46</v>
      </c>
      <c r="C194">
        <v>1</v>
      </c>
      <c r="J194" s="14">
        <f t="shared" si="24"/>
        <v>0</v>
      </c>
      <c r="K194">
        <v>1</v>
      </c>
      <c r="N194" s="22">
        <f t="shared" si="25"/>
        <v>0</v>
      </c>
    </row>
    <row r="195" spans="1:14" ht="12.75">
      <c r="A195" s="11" t="s">
        <v>110</v>
      </c>
      <c r="B195" s="18"/>
      <c r="J195" s="14" t="e">
        <f t="shared" si="24"/>
        <v>#DIV/0!</v>
      </c>
      <c r="K195">
        <v>1</v>
      </c>
      <c r="L195">
        <v>3</v>
      </c>
      <c r="N195" s="22">
        <f t="shared" si="25"/>
        <v>1</v>
      </c>
    </row>
    <row r="196" spans="1:14" ht="12.75">
      <c r="A196" s="11" t="s">
        <v>111</v>
      </c>
      <c r="B196" s="18"/>
      <c r="C196">
        <v>1</v>
      </c>
      <c r="J196" s="14">
        <f t="shared" si="24"/>
        <v>0</v>
      </c>
      <c r="N196" s="22">
        <f t="shared" si="25"/>
        <v>0</v>
      </c>
    </row>
    <row r="197" spans="1:14" ht="12.75">
      <c r="A197" s="11" t="s">
        <v>112</v>
      </c>
      <c r="B197" s="17"/>
      <c r="J197" s="14" t="e">
        <f t="shared" si="24"/>
        <v>#DIV/0!</v>
      </c>
      <c r="L197">
        <v>1</v>
      </c>
      <c r="N197" s="22">
        <f t="shared" si="25"/>
        <v>1</v>
      </c>
    </row>
    <row r="198" spans="1:14" ht="12.75">
      <c r="A198" s="11" t="s">
        <v>113</v>
      </c>
      <c r="B198" s="17"/>
      <c r="C198">
        <v>1</v>
      </c>
      <c r="J198" s="14">
        <f t="shared" si="24"/>
        <v>0</v>
      </c>
      <c r="K198">
        <v>1</v>
      </c>
      <c r="N198" s="22">
        <f t="shared" si="25"/>
        <v>0</v>
      </c>
    </row>
    <row r="199" spans="1:14" ht="12.75">
      <c r="A199" s="11" t="s">
        <v>114</v>
      </c>
      <c r="B199" s="17"/>
      <c r="N199" s="22"/>
    </row>
    <row r="200" ht="12.75">
      <c r="A200" t="s">
        <v>67</v>
      </c>
    </row>
    <row r="201" spans="3:14" ht="12.75">
      <c r="C201">
        <f aca="true" t="shared" si="26" ref="C201:I201">SUM(C186:C200)</f>
        <v>24</v>
      </c>
      <c r="D201">
        <f t="shared" si="26"/>
        <v>6</v>
      </c>
      <c r="E201">
        <f t="shared" si="26"/>
        <v>9</v>
      </c>
      <c r="F201">
        <f t="shared" si="26"/>
        <v>3</v>
      </c>
      <c r="G201">
        <f t="shared" si="26"/>
        <v>1</v>
      </c>
      <c r="H201">
        <f t="shared" si="26"/>
        <v>0</v>
      </c>
      <c r="I201">
        <f t="shared" si="26"/>
        <v>0</v>
      </c>
      <c r="J201" s="14">
        <f>E201/C201</f>
        <v>0.375</v>
      </c>
      <c r="K201">
        <f>SUM(K186:K200)</f>
        <v>9</v>
      </c>
      <c r="L201">
        <f>SUM(L186:L200)</f>
        <v>7</v>
      </c>
      <c r="M201">
        <f>SUM(M186:M200)</f>
        <v>0</v>
      </c>
      <c r="N201">
        <f>SUM(N186:N200)</f>
        <v>5.833333333333333</v>
      </c>
    </row>
    <row r="202" spans="2:3" ht="12.75">
      <c r="B202" t="s">
        <v>78</v>
      </c>
      <c r="C202">
        <f>C201-E201-C203</f>
        <v>14</v>
      </c>
    </row>
    <row r="203" spans="2:3" ht="12.75">
      <c r="B203" t="s">
        <v>81</v>
      </c>
      <c r="C203">
        <v>1</v>
      </c>
    </row>
    <row r="204" spans="2:3" ht="12.75">
      <c r="B204" t="s">
        <v>86</v>
      </c>
      <c r="C204">
        <v>1</v>
      </c>
    </row>
    <row r="205" ht="12.75">
      <c r="B205" t="s">
        <v>87</v>
      </c>
    </row>
    <row r="206" spans="2:3" ht="12.75">
      <c r="B206" t="s">
        <v>88</v>
      </c>
      <c r="C206">
        <f>C205+C204+C202</f>
        <v>15</v>
      </c>
    </row>
    <row r="210" spans="1:9" ht="12.75">
      <c r="A210" t="s">
        <v>92</v>
      </c>
      <c r="C210" t="s">
        <v>54</v>
      </c>
      <c r="D210" s="23">
        <v>41418</v>
      </c>
      <c r="H210" t="s">
        <v>52</v>
      </c>
      <c r="I210" t="s">
        <v>70</v>
      </c>
    </row>
    <row r="212" spans="3:14" ht="12.75">
      <c r="C212" s="12" t="s">
        <v>41</v>
      </c>
      <c r="D212" s="12" t="s">
        <v>42</v>
      </c>
      <c r="E212" s="12" t="s">
        <v>43</v>
      </c>
      <c r="F212" s="12" t="s">
        <v>44</v>
      </c>
      <c r="G212" s="12" t="s">
        <v>45</v>
      </c>
      <c r="H212" s="12" t="s">
        <v>46</v>
      </c>
      <c r="I212" s="12" t="s">
        <v>47</v>
      </c>
      <c r="J212" s="13" t="s">
        <v>48</v>
      </c>
      <c r="K212" s="12" t="s">
        <v>50</v>
      </c>
      <c r="L212" s="12" t="s">
        <v>64</v>
      </c>
      <c r="M212" s="12" t="s">
        <v>66</v>
      </c>
      <c r="N212" s="21" t="s">
        <v>65</v>
      </c>
    </row>
    <row r="213" spans="1:14" ht="12.75">
      <c r="A213" s="11" t="s">
        <v>101</v>
      </c>
      <c r="B213" s="17" t="s">
        <v>45</v>
      </c>
      <c r="C213">
        <v>3</v>
      </c>
      <c r="D213">
        <v>2</v>
      </c>
      <c r="E213">
        <v>1</v>
      </c>
      <c r="J213" s="14">
        <f aca="true" t="shared" si="27" ref="J213:J225">E213/C213</f>
        <v>0.3333333333333333</v>
      </c>
      <c r="N213" s="22">
        <f aca="true" t="shared" si="28" ref="N213:N225">(L213+E213+M213)/(C213+L213+M213)</f>
        <v>0.3333333333333333</v>
      </c>
    </row>
    <row r="214" spans="1:14" ht="12.75">
      <c r="A214" s="11" t="s">
        <v>102</v>
      </c>
      <c r="B214" s="18" t="s">
        <v>69</v>
      </c>
      <c r="C214">
        <v>2</v>
      </c>
      <c r="D214">
        <v>3</v>
      </c>
      <c r="E214">
        <v>1</v>
      </c>
      <c r="F214">
        <v>2</v>
      </c>
      <c r="J214" s="14">
        <f t="shared" si="27"/>
        <v>0.5</v>
      </c>
      <c r="L214">
        <v>1</v>
      </c>
      <c r="N214" s="22">
        <f t="shared" si="28"/>
        <v>0.6666666666666666</v>
      </c>
    </row>
    <row r="215" spans="1:14" ht="12.75">
      <c r="A215" s="11" t="s">
        <v>103</v>
      </c>
      <c r="B215" s="17" t="s">
        <v>57</v>
      </c>
      <c r="C215">
        <v>3</v>
      </c>
      <c r="D215">
        <v>3</v>
      </c>
      <c r="E215">
        <v>3</v>
      </c>
      <c r="F215">
        <v>4</v>
      </c>
      <c r="H215">
        <v>1</v>
      </c>
      <c r="I215">
        <v>1</v>
      </c>
      <c r="J215" s="14">
        <f t="shared" si="27"/>
        <v>1</v>
      </c>
      <c r="N215" s="22">
        <f t="shared" si="28"/>
        <v>1</v>
      </c>
    </row>
    <row r="216" spans="1:14" ht="12.75">
      <c r="A216" s="11" t="s">
        <v>104</v>
      </c>
      <c r="B216" s="18" t="s">
        <v>56</v>
      </c>
      <c r="C216">
        <v>3</v>
      </c>
      <c r="D216">
        <v>1</v>
      </c>
      <c r="E216">
        <v>1</v>
      </c>
      <c r="F216">
        <v>1</v>
      </c>
      <c r="J216" s="14">
        <f t="shared" si="27"/>
        <v>0.3333333333333333</v>
      </c>
      <c r="N216" s="22">
        <f t="shared" si="28"/>
        <v>0.3333333333333333</v>
      </c>
    </row>
    <row r="217" spans="1:14" ht="12.75">
      <c r="A217" s="11" t="s">
        <v>105</v>
      </c>
      <c r="B217" s="18" t="s">
        <v>59</v>
      </c>
      <c r="C217">
        <v>2</v>
      </c>
      <c r="E217">
        <v>1</v>
      </c>
      <c r="F217">
        <v>2</v>
      </c>
      <c r="J217" s="14">
        <f t="shared" si="27"/>
        <v>0.5</v>
      </c>
      <c r="L217">
        <v>1</v>
      </c>
      <c r="N217" s="22">
        <f t="shared" si="28"/>
        <v>0.6666666666666666</v>
      </c>
    </row>
    <row r="218" spans="1:14" ht="12.75">
      <c r="A218" s="11" t="s">
        <v>106</v>
      </c>
      <c r="B218" s="18" t="s">
        <v>61</v>
      </c>
      <c r="C218">
        <v>3</v>
      </c>
      <c r="D218">
        <v>1</v>
      </c>
      <c r="E218">
        <v>2</v>
      </c>
      <c r="F218">
        <v>2</v>
      </c>
      <c r="I218">
        <v>1</v>
      </c>
      <c r="J218" s="14">
        <f t="shared" si="27"/>
        <v>0.6666666666666666</v>
      </c>
      <c r="N218" s="22">
        <f t="shared" si="28"/>
        <v>0.6666666666666666</v>
      </c>
    </row>
    <row r="219" spans="1:14" ht="12.75">
      <c r="A219" s="11" t="s">
        <v>107</v>
      </c>
      <c r="B219" s="18" t="s">
        <v>58</v>
      </c>
      <c r="C219">
        <v>3</v>
      </c>
      <c r="E219">
        <v>1</v>
      </c>
      <c r="J219" s="14">
        <f t="shared" si="27"/>
        <v>0.3333333333333333</v>
      </c>
      <c r="K219">
        <v>1</v>
      </c>
      <c r="N219" s="22">
        <f t="shared" si="28"/>
        <v>0.3333333333333333</v>
      </c>
    </row>
    <row r="220" spans="1:14" ht="12.75">
      <c r="A220" s="11" t="s">
        <v>108</v>
      </c>
      <c r="B220" s="18" t="s">
        <v>46</v>
      </c>
      <c r="C220">
        <v>2</v>
      </c>
      <c r="J220" s="14">
        <f t="shared" si="27"/>
        <v>0</v>
      </c>
      <c r="K220">
        <v>2</v>
      </c>
      <c r="L220">
        <v>1</v>
      </c>
      <c r="N220" s="22">
        <f t="shared" si="28"/>
        <v>0.3333333333333333</v>
      </c>
    </row>
    <row r="221" spans="1:14" ht="12.75">
      <c r="A221" s="11" t="s">
        <v>109</v>
      </c>
      <c r="B221" s="18" t="s">
        <v>60</v>
      </c>
      <c r="C221">
        <v>2</v>
      </c>
      <c r="E221">
        <v>1</v>
      </c>
      <c r="J221" s="14">
        <f t="shared" si="27"/>
        <v>0.5</v>
      </c>
      <c r="L221">
        <v>1</v>
      </c>
      <c r="N221" s="22">
        <f t="shared" si="28"/>
        <v>0.6666666666666666</v>
      </c>
    </row>
    <row r="222" spans="1:14" ht="12.75">
      <c r="A222" s="11" t="s">
        <v>110</v>
      </c>
      <c r="B222" s="18" t="s">
        <v>90</v>
      </c>
      <c r="D222">
        <v>1</v>
      </c>
      <c r="J222" s="14" t="e">
        <f t="shared" si="27"/>
        <v>#DIV/0!</v>
      </c>
      <c r="L222">
        <v>2</v>
      </c>
      <c r="N222" s="22">
        <f t="shared" si="28"/>
        <v>1</v>
      </c>
    </row>
    <row r="223" spans="1:14" ht="12.75">
      <c r="A223" s="11" t="s">
        <v>111</v>
      </c>
      <c r="B223" s="18"/>
      <c r="J223" s="14" t="e">
        <f t="shared" si="27"/>
        <v>#DIV/0!</v>
      </c>
      <c r="N223" s="22" t="e">
        <f t="shared" si="28"/>
        <v>#DIV/0!</v>
      </c>
    </row>
    <row r="224" spans="1:14" ht="12.75">
      <c r="A224" s="11" t="s">
        <v>112</v>
      </c>
      <c r="B224" s="17"/>
      <c r="J224" s="14" t="e">
        <f t="shared" si="27"/>
        <v>#DIV/0!</v>
      </c>
      <c r="N224" s="22" t="e">
        <f t="shared" si="28"/>
        <v>#DIV/0!</v>
      </c>
    </row>
    <row r="225" spans="1:14" ht="12.75">
      <c r="A225" s="11" t="s">
        <v>113</v>
      </c>
      <c r="B225" s="17"/>
      <c r="J225" s="14" t="e">
        <f t="shared" si="27"/>
        <v>#DIV/0!</v>
      </c>
      <c r="N225" s="22" t="e">
        <f t="shared" si="28"/>
        <v>#DIV/0!</v>
      </c>
    </row>
    <row r="226" spans="1:14" ht="12.75">
      <c r="A226" s="11" t="s">
        <v>114</v>
      </c>
      <c r="B226" s="17"/>
      <c r="N226" s="22"/>
    </row>
    <row r="227" ht="12.75">
      <c r="A227" t="s">
        <v>67</v>
      </c>
    </row>
    <row r="228" spans="3:14" ht="12.75">
      <c r="C228">
        <f aca="true" t="shared" si="29" ref="C228:I228">SUM(C213:C227)</f>
        <v>23</v>
      </c>
      <c r="D228">
        <f t="shared" si="29"/>
        <v>11</v>
      </c>
      <c r="E228">
        <f t="shared" si="29"/>
        <v>11</v>
      </c>
      <c r="F228">
        <f t="shared" si="29"/>
        <v>11</v>
      </c>
      <c r="G228">
        <f t="shared" si="29"/>
        <v>0</v>
      </c>
      <c r="H228">
        <f t="shared" si="29"/>
        <v>1</v>
      </c>
      <c r="I228">
        <f t="shared" si="29"/>
        <v>2</v>
      </c>
      <c r="J228" s="14">
        <f>E228/C228</f>
        <v>0.4782608695652174</v>
      </c>
      <c r="K228">
        <f>SUM(K213:K227)</f>
        <v>3</v>
      </c>
      <c r="L228">
        <f>SUM(L213:L227)</f>
        <v>6</v>
      </c>
      <c r="M228">
        <f>SUM(M213:M227)</f>
        <v>0</v>
      </c>
      <c r="N228" t="e">
        <f>SUM(N213:N227)</f>
        <v>#DIV/0!</v>
      </c>
    </row>
    <row r="229" spans="2:3" ht="12.75">
      <c r="B229" t="s">
        <v>78</v>
      </c>
      <c r="C229">
        <f>C228-E228-C230</f>
        <v>11</v>
      </c>
    </row>
    <row r="230" spans="2:3" ht="12.75">
      <c r="B230" t="s">
        <v>81</v>
      </c>
      <c r="C230">
        <v>1</v>
      </c>
    </row>
    <row r="231" spans="2:3" ht="12.75">
      <c r="B231" t="s">
        <v>86</v>
      </c>
      <c r="C231">
        <v>1</v>
      </c>
    </row>
    <row r="232" ht="12.75">
      <c r="B232" t="s">
        <v>87</v>
      </c>
    </row>
    <row r="233" spans="2:3" ht="12.75">
      <c r="B233" t="s">
        <v>88</v>
      </c>
      <c r="C233">
        <f>C232+C231+C229</f>
        <v>12</v>
      </c>
    </row>
    <row r="237" spans="1:9" ht="12.75">
      <c r="A237" t="s">
        <v>93</v>
      </c>
      <c r="C237" t="s">
        <v>54</v>
      </c>
      <c r="D237" s="23">
        <v>41425</v>
      </c>
      <c r="H237" t="s">
        <v>52</v>
      </c>
      <c r="I237" t="s">
        <v>77</v>
      </c>
    </row>
    <row r="239" spans="3:14" ht="12.75">
      <c r="C239" s="12" t="s">
        <v>41</v>
      </c>
      <c r="D239" s="12" t="s">
        <v>42</v>
      </c>
      <c r="E239" s="12" t="s">
        <v>43</v>
      </c>
      <c r="F239" s="12" t="s">
        <v>44</v>
      </c>
      <c r="G239" s="12" t="s">
        <v>45</v>
      </c>
      <c r="H239" s="12" t="s">
        <v>46</v>
      </c>
      <c r="I239" s="12" t="s">
        <v>47</v>
      </c>
      <c r="J239" s="13" t="s">
        <v>48</v>
      </c>
      <c r="K239" s="12" t="s">
        <v>50</v>
      </c>
      <c r="L239" s="12" t="s">
        <v>64</v>
      </c>
      <c r="M239" s="12" t="s">
        <v>66</v>
      </c>
      <c r="N239" s="21" t="s">
        <v>65</v>
      </c>
    </row>
    <row r="240" spans="1:14" ht="12.75">
      <c r="A240" s="11" t="s">
        <v>101</v>
      </c>
      <c r="B240" s="17" t="s">
        <v>45</v>
      </c>
      <c r="C240">
        <v>2</v>
      </c>
      <c r="E240">
        <v>1</v>
      </c>
      <c r="F240">
        <v>1</v>
      </c>
      <c r="J240" s="14">
        <f aca="true" t="shared" si="30" ref="J240:J252">E240/C240</f>
        <v>0.5</v>
      </c>
      <c r="K240">
        <v>1</v>
      </c>
      <c r="L240">
        <v>2</v>
      </c>
      <c r="N240" s="22">
        <f aca="true" t="shared" si="31" ref="N240:N252">(L240+E240+M240)/(C240+L240+M240)</f>
        <v>0.75</v>
      </c>
    </row>
    <row r="241" spans="1:14" ht="12.75">
      <c r="A241" s="11" t="s">
        <v>102</v>
      </c>
      <c r="B241" s="18" t="s">
        <v>58</v>
      </c>
      <c r="C241">
        <v>3</v>
      </c>
      <c r="J241" s="14">
        <f t="shared" si="30"/>
        <v>0</v>
      </c>
      <c r="K241">
        <v>1</v>
      </c>
      <c r="L241">
        <v>1</v>
      </c>
      <c r="N241" s="22">
        <f t="shared" si="31"/>
        <v>0.25</v>
      </c>
    </row>
    <row r="242" spans="1:14" ht="12.75">
      <c r="A242" s="11" t="s">
        <v>103</v>
      </c>
      <c r="B242" s="17" t="s">
        <v>69</v>
      </c>
      <c r="C242">
        <v>3</v>
      </c>
      <c r="D242">
        <v>2</v>
      </c>
      <c r="E242">
        <v>2</v>
      </c>
      <c r="F242">
        <v>2</v>
      </c>
      <c r="J242" s="14">
        <f t="shared" si="30"/>
        <v>0.6666666666666666</v>
      </c>
      <c r="L242">
        <v>1</v>
      </c>
      <c r="N242" s="22">
        <f t="shared" si="31"/>
        <v>0.75</v>
      </c>
    </row>
    <row r="243" spans="1:14" ht="12.75">
      <c r="A243" s="11" t="s">
        <v>104</v>
      </c>
      <c r="B243" s="18" t="s">
        <v>57</v>
      </c>
      <c r="C243">
        <v>4</v>
      </c>
      <c r="D243">
        <v>2</v>
      </c>
      <c r="E243">
        <v>3</v>
      </c>
      <c r="F243">
        <v>1</v>
      </c>
      <c r="I243">
        <v>1</v>
      </c>
      <c r="J243" s="14">
        <f t="shared" si="30"/>
        <v>0.75</v>
      </c>
      <c r="K243">
        <v>1</v>
      </c>
      <c r="N243" s="22">
        <f t="shared" si="31"/>
        <v>0.75</v>
      </c>
    </row>
    <row r="244" spans="1:14" ht="12.75">
      <c r="A244" s="11" t="s">
        <v>105</v>
      </c>
      <c r="B244" s="18" t="s">
        <v>68</v>
      </c>
      <c r="C244">
        <v>3</v>
      </c>
      <c r="E244">
        <v>2</v>
      </c>
      <c r="F244">
        <v>1</v>
      </c>
      <c r="G244">
        <v>1</v>
      </c>
      <c r="J244" s="14">
        <f t="shared" si="30"/>
        <v>0.6666666666666666</v>
      </c>
      <c r="N244" s="22">
        <f t="shared" si="31"/>
        <v>0.6666666666666666</v>
      </c>
    </row>
    <row r="245" spans="1:14" ht="12.75">
      <c r="A245" s="11" t="s">
        <v>106</v>
      </c>
      <c r="B245" s="18" t="s">
        <v>60</v>
      </c>
      <c r="C245">
        <v>3</v>
      </c>
      <c r="F245">
        <v>1</v>
      </c>
      <c r="J245" s="14">
        <f t="shared" si="30"/>
        <v>0</v>
      </c>
      <c r="K245">
        <v>2</v>
      </c>
      <c r="N245" s="22">
        <f t="shared" si="31"/>
        <v>0</v>
      </c>
    </row>
    <row r="246" spans="1:14" ht="12.75">
      <c r="A246" s="11" t="s">
        <v>107</v>
      </c>
      <c r="B246" s="18" t="s">
        <v>59</v>
      </c>
      <c r="C246">
        <v>1</v>
      </c>
      <c r="D246">
        <v>1</v>
      </c>
      <c r="E246">
        <v>1</v>
      </c>
      <c r="J246" s="14">
        <f t="shared" si="30"/>
        <v>1</v>
      </c>
      <c r="N246" s="22">
        <f t="shared" si="31"/>
        <v>1</v>
      </c>
    </row>
    <row r="247" spans="1:14" ht="12.75">
      <c r="A247" s="11" t="s">
        <v>108</v>
      </c>
      <c r="B247" s="18" t="s">
        <v>46</v>
      </c>
      <c r="C247">
        <v>1</v>
      </c>
      <c r="J247" s="14">
        <f t="shared" si="30"/>
        <v>0</v>
      </c>
      <c r="K247">
        <v>1</v>
      </c>
      <c r="N247" s="22">
        <f t="shared" si="31"/>
        <v>0</v>
      </c>
    </row>
    <row r="248" spans="1:14" ht="12.75">
      <c r="A248" s="11" t="s">
        <v>109</v>
      </c>
      <c r="B248" s="18" t="s">
        <v>56</v>
      </c>
      <c r="C248">
        <v>1</v>
      </c>
      <c r="D248">
        <v>2</v>
      </c>
      <c r="J248" s="14">
        <f t="shared" si="30"/>
        <v>0</v>
      </c>
      <c r="K248">
        <v>1</v>
      </c>
      <c r="L248">
        <v>2</v>
      </c>
      <c r="N248" s="22">
        <f t="shared" si="31"/>
        <v>0.6666666666666666</v>
      </c>
    </row>
    <row r="249" spans="1:14" ht="12.75">
      <c r="A249" s="11" t="s">
        <v>110</v>
      </c>
      <c r="B249" s="18"/>
      <c r="J249" s="14" t="e">
        <f t="shared" si="30"/>
        <v>#DIV/0!</v>
      </c>
      <c r="N249" s="22" t="e">
        <f t="shared" si="31"/>
        <v>#DIV/0!</v>
      </c>
    </row>
    <row r="250" spans="1:14" ht="12.75">
      <c r="A250" s="11" t="s">
        <v>111</v>
      </c>
      <c r="B250" s="18"/>
      <c r="C250">
        <v>1</v>
      </c>
      <c r="J250" s="14">
        <f t="shared" si="30"/>
        <v>0</v>
      </c>
      <c r="K250">
        <v>1</v>
      </c>
      <c r="N250" s="22">
        <f t="shared" si="31"/>
        <v>0</v>
      </c>
    </row>
    <row r="251" spans="1:14" ht="12.75">
      <c r="A251" s="11" t="s">
        <v>112</v>
      </c>
      <c r="B251" s="17"/>
      <c r="C251">
        <v>2</v>
      </c>
      <c r="D251">
        <v>1</v>
      </c>
      <c r="E251">
        <v>1</v>
      </c>
      <c r="J251" s="14">
        <f t="shared" si="30"/>
        <v>0.5</v>
      </c>
      <c r="K251">
        <v>1</v>
      </c>
      <c r="N251" s="22">
        <f t="shared" si="31"/>
        <v>0.5</v>
      </c>
    </row>
    <row r="252" spans="1:14" ht="12.75">
      <c r="A252" s="11" t="s">
        <v>113</v>
      </c>
      <c r="B252" s="17"/>
      <c r="C252">
        <v>1</v>
      </c>
      <c r="J252" s="14">
        <f t="shared" si="30"/>
        <v>0</v>
      </c>
      <c r="K252">
        <v>1</v>
      </c>
      <c r="N252" s="22">
        <f t="shared" si="31"/>
        <v>0</v>
      </c>
    </row>
    <row r="253" spans="1:14" ht="12.75">
      <c r="A253" s="11" t="s">
        <v>114</v>
      </c>
      <c r="B253" s="17"/>
      <c r="N253" s="22"/>
    </row>
    <row r="254" ht="12.75">
      <c r="A254" t="s">
        <v>67</v>
      </c>
    </row>
    <row r="255" spans="3:14" ht="12.75">
      <c r="C255">
        <f aca="true" t="shared" si="32" ref="C255:I255">SUM(C240:C254)</f>
        <v>25</v>
      </c>
      <c r="D255">
        <f t="shared" si="32"/>
        <v>8</v>
      </c>
      <c r="E255">
        <f t="shared" si="32"/>
        <v>10</v>
      </c>
      <c r="F255">
        <f t="shared" si="32"/>
        <v>6</v>
      </c>
      <c r="G255">
        <f t="shared" si="32"/>
        <v>1</v>
      </c>
      <c r="H255">
        <f t="shared" si="32"/>
        <v>0</v>
      </c>
      <c r="I255">
        <f t="shared" si="32"/>
        <v>1</v>
      </c>
      <c r="J255" s="14">
        <f>E255/C255</f>
        <v>0.4</v>
      </c>
      <c r="K255">
        <f>SUM(K240:K254)</f>
        <v>10</v>
      </c>
      <c r="L255">
        <f>SUM(L240:L254)</f>
        <v>6</v>
      </c>
      <c r="M255">
        <f>SUM(M240:M254)</f>
        <v>0</v>
      </c>
      <c r="N255" t="e">
        <f>SUM(N240:N254)</f>
        <v>#DIV/0!</v>
      </c>
    </row>
    <row r="256" spans="2:3" ht="12.75">
      <c r="B256" t="s">
        <v>78</v>
      </c>
      <c r="C256">
        <f>C255-E255-C257</f>
        <v>15</v>
      </c>
    </row>
    <row r="257" spans="2:3" ht="12.75">
      <c r="B257" t="s">
        <v>81</v>
      </c>
      <c r="C257">
        <v>0</v>
      </c>
    </row>
    <row r="258" spans="2:3" ht="12.75">
      <c r="B258" t="s">
        <v>86</v>
      </c>
      <c r="C258">
        <v>0</v>
      </c>
    </row>
    <row r="259" ht="12.75">
      <c r="B259" t="s">
        <v>87</v>
      </c>
    </row>
    <row r="260" spans="2:3" ht="12.75">
      <c r="B260" t="s">
        <v>88</v>
      </c>
      <c r="C260">
        <f>C259+C258+C256</f>
        <v>15</v>
      </c>
    </row>
    <row r="263" spans="1:9" ht="12.75">
      <c r="A263" t="s">
        <v>95</v>
      </c>
      <c r="C263" t="s">
        <v>54</v>
      </c>
      <c r="D263" s="23">
        <v>41432</v>
      </c>
      <c r="H263" t="s">
        <v>52</v>
      </c>
      <c r="I263" t="s">
        <v>85</v>
      </c>
    </row>
    <row r="265" spans="3:14" ht="12.75">
      <c r="C265" s="12" t="s">
        <v>41</v>
      </c>
      <c r="D265" s="12" t="s">
        <v>42</v>
      </c>
      <c r="E265" s="12" t="s">
        <v>43</v>
      </c>
      <c r="F265" s="12" t="s">
        <v>44</v>
      </c>
      <c r="G265" s="12" t="s">
        <v>45</v>
      </c>
      <c r="H265" s="12" t="s">
        <v>46</v>
      </c>
      <c r="I265" s="12" t="s">
        <v>47</v>
      </c>
      <c r="J265" s="13" t="s">
        <v>48</v>
      </c>
      <c r="K265" s="12" t="s">
        <v>50</v>
      </c>
      <c r="L265" s="12" t="s">
        <v>64</v>
      </c>
      <c r="M265" s="12" t="s">
        <v>66</v>
      </c>
      <c r="N265" s="21" t="s">
        <v>65</v>
      </c>
    </row>
    <row r="266" spans="1:14" ht="12.75">
      <c r="A266" s="11" t="s">
        <v>101</v>
      </c>
      <c r="B266" s="17" t="s">
        <v>69</v>
      </c>
      <c r="C266">
        <v>2</v>
      </c>
      <c r="J266" s="14">
        <f aca="true" t="shared" si="33" ref="J266:J278">E266/C266</f>
        <v>0</v>
      </c>
      <c r="K266">
        <v>1</v>
      </c>
      <c r="N266" s="22">
        <f aca="true" t="shared" si="34" ref="N266:N278">(L266+E266+M266)/(C266+L266+M266)</f>
        <v>0</v>
      </c>
    </row>
    <row r="267" spans="1:14" ht="12.75">
      <c r="A267" s="11" t="s">
        <v>102</v>
      </c>
      <c r="B267" s="18" t="s">
        <v>45</v>
      </c>
      <c r="C267">
        <v>2</v>
      </c>
      <c r="J267" s="14">
        <f t="shared" si="33"/>
        <v>0</v>
      </c>
      <c r="K267">
        <v>2</v>
      </c>
      <c r="L267">
        <v>1</v>
      </c>
      <c r="N267" s="22">
        <f t="shared" si="34"/>
        <v>0.3333333333333333</v>
      </c>
    </row>
    <row r="268" spans="1:14" ht="12.75">
      <c r="A268" s="11" t="s">
        <v>103</v>
      </c>
      <c r="B268" s="17" t="s">
        <v>56</v>
      </c>
      <c r="C268">
        <v>3</v>
      </c>
      <c r="E268">
        <v>2</v>
      </c>
      <c r="J268" s="14">
        <f t="shared" si="33"/>
        <v>0.6666666666666666</v>
      </c>
      <c r="K268">
        <v>1</v>
      </c>
      <c r="N268" s="22">
        <f t="shared" si="34"/>
        <v>0.6666666666666666</v>
      </c>
    </row>
    <row r="269" spans="1:14" ht="12.75">
      <c r="A269" s="11" t="s">
        <v>104</v>
      </c>
      <c r="B269" s="18" t="s">
        <v>61</v>
      </c>
      <c r="C269">
        <v>2</v>
      </c>
      <c r="J269" s="14">
        <f t="shared" si="33"/>
        <v>0</v>
      </c>
      <c r="K269">
        <v>2</v>
      </c>
      <c r="N269" s="22">
        <f t="shared" si="34"/>
        <v>0</v>
      </c>
    </row>
    <row r="270" spans="1:14" ht="12.75">
      <c r="A270" s="11" t="s">
        <v>105</v>
      </c>
      <c r="B270" s="18" t="s">
        <v>58</v>
      </c>
      <c r="C270">
        <v>1</v>
      </c>
      <c r="J270" s="14">
        <f t="shared" si="33"/>
        <v>0</v>
      </c>
      <c r="K270">
        <v>1</v>
      </c>
      <c r="N270" s="22">
        <f t="shared" si="34"/>
        <v>0</v>
      </c>
    </row>
    <row r="271" spans="1:14" ht="12.75">
      <c r="A271" s="11" t="s">
        <v>106</v>
      </c>
      <c r="B271" s="18" t="s">
        <v>59</v>
      </c>
      <c r="C271">
        <v>3</v>
      </c>
      <c r="J271" s="14">
        <f t="shared" si="33"/>
        <v>0</v>
      </c>
      <c r="K271">
        <v>1</v>
      </c>
      <c r="N271" s="22">
        <f t="shared" si="34"/>
        <v>0</v>
      </c>
    </row>
    <row r="272" spans="1:14" ht="12.75">
      <c r="A272" s="11" t="s">
        <v>107</v>
      </c>
      <c r="B272" s="18" t="s">
        <v>60</v>
      </c>
      <c r="C272">
        <v>1</v>
      </c>
      <c r="J272" s="14">
        <f t="shared" si="33"/>
        <v>0</v>
      </c>
      <c r="K272">
        <v>1</v>
      </c>
      <c r="N272" s="22">
        <f t="shared" si="34"/>
        <v>0</v>
      </c>
    </row>
    <row r="273" spans="1:14" ht="12.75">
      <c r="A273" s="11" t="s">
        <v>108</v>
      </c>
      <c r="B273" s="18" t="s">
        <v>46</v>
      </c>
      <c r="C273">
        <v>2</v>
      </c>
      <c r="J273" s="14">
        <f t="shared" si="33"/>
        <v>0</v>
      </c>
      <c r="K273">
        <v>2</v>
      </c>
      <c r="N273" s="22">
        <f t="shared" si="34"/>
        <v>0</v>
      </c>
    </row>
    <row r="274" spans="1:14" ht="12.75">
      <c r="A274" s="11" t="s">
        <v>109</v>
      </c>
      <c r="B274" s="18" t="s">
        <v>57</v>
      </c>
      <c r="J274" s="14" t="e">
        <f t="shared" si="33"/>
        <v>#DIV/0!</v>
      </c>
      <c r="M274">
        <v>1</v>
      </c>
      <c r="N274" s="22">
        <f t="shared" si="34"/>
        <v>1</v>
      </c>
    </row>
    <row r="275" spans="1:14" ht="12.75">
      <c r="A275" s="11" t="s">
        <v>110</v>
      </c>
      <c r="B275" s="18"/>
      <c r="C275">
        <v>1</v>
      </c>
      <c r="J275" s="14">
        <f t="shared" si="33"/>
        <v>0</v>
      </c>
      <c r="K275">
        <v>1</v>
      </c>
      <c r="L275">
        <v>1</v>
      </c>
      <c r="N275" s="22">
        <f t="shared" si="34"/>
        <v>0.5</v>
      </c>
    </row>
    <row r="276" spans="1:14" ht="12.75">
      <c r="A276" s="11" t="s">
        <v>111</v>
      </c>
      <c r="B276" s="18"/>
      <c r="C276">
        <v>2</v>
      </c>
      <c r="E276">
        <v>1</v>
      </c>
      <c r="J276" s="14">
        <f t="shared" si="33"/>
        <v>0.5</v>
      </c>
      <c r="N276" s="22">
        <f t="shared" si="34"/>
        <v>0.5</v>
      </c>
    </row>
    <row r="277" spans="1:14" ht="12.75">
      <c r="A277" s="11" t="s">
        <v>112</v>
      </c>
      <c r="B277" s="17"/>
      <c r="C277">
        <v>1</v>
      </c>
      <c r="J277" s="14">
        <f t="shared" si="33"/>
        <v>0</v>
      </c>
      <c r="K277">
        <v>1</v>
      </c>
      <c r="N277" s="22">
        <f t="shared" si="34"/>
        <v>0</v>
      </c>
    </row>
    <row r="278" spans="1:14" ht="12.75">
      <c r="A278" s="11" t="s">
        <v>113</v>
      </c>
      <c r="B278" s="17"/>
      <c r="C278">
        <v>1</v>
      </c>
      <c r="E278">
        <v>1</v>
      </c>
      <c r="J278" s="14">
        <f t="shared" si="33"/>
        <v>1</v>
      </c>
      <c r="N278" s="22">
        <f t="shared" si="34"/>
        <v>1</v>
      </c>
    </row>
    <row r="279" spans="1:14" ht="12.75">
      <c r="A279" s="11" t="s">
        <v>114</v>
      </c>
      <c r="B279" s="17"/>
      <c r="N279" s="22"/>
    </row>
    <row r="280" ht="12.75">
      <c r="A280" t="s">
        <v>67</v>
      </c>
    </row>
    <row r="281" spans="3:14" ht="12.75">
      <c r="C281">
        <f aca="true" t="shared" si="35" ref="C281:I281">SUM(C266:C280)</f>
        <v>21</v>
      </c>
      <c r="D281">
        <f t="shared" si="35"/>
        <v>0</v>
      </c>
      <c r="E281">
        <f t="shared" si="35"/>
        <v>4</v>
      </c>
      <c r="F281">
        <f t="shared" si="35"/>
        <v>0</v>
      </c>
      <c r="G281">
        <f t="shared" si="35"/>
        <v>0</v>
      </c>
      <c r="H281">
        <f t="shared" si="35"/>
        <v>0</v>
      </c>
      <c r="I281">
        <f t="shared" si="35"/>
        <v>0</v>
      </c>
      <c r="J281" s="14">
        <f>E281/C281</f>
        <v>0.19047619047619047</v>
      </c>
      <c r="K281">
        <f>SUM(K266:K280)</f>
        <v>13</v>
      </c>
      <c r="L281">
        <f>SUM(L266:L280)</f>
        <v>2</v>
      </c>
      <c r="M281">
        <f>SUM(M266:M280)</f>
        <v>1</v>
      </c>
      <c r="N281">
        <f>SUM(N266:N280)</f>
        <v>4</v>
      </c>
    </row>
    <row r="282" spans="2:3" ht="12.75">
      <c r="B282" t="s">
        <v>78</v>
      </c>
      <c r="C282">
        <f>C281-E281-C283</f>
        <v>17</v>
      </c>
    </row>
    <row r="283" spans="2:3" ht="12.75">
      <c r="B283" t="s">
        <v>81</v>
      </c>
      <c r="C283">
        <v>0</v>
      </c>
    </row>
    <row r="284" spans="2:3" ht="12.75">
      <c r="B284" t="s">
        <v>86</v>
      </c>
      <c r="C284">
        <v>0</v>
      </c>
    </row>
    <row r="285" spans="2:4" ht="12.75">
      <c r="B285" t="s">
        <v>87</v>
      </c>
      <c r="C285">
        <v>1</v>
      </c>
      <c r="D285" t="s">
        <v>96</v>
      </c>
    </row>
    <row r="286" spans="2:3" ht="12.75">
      <c r="B286" t="s">
        <v>88</v>
      </c>
      <c r="C286">
        <f>C285+C284+C282</f>
        <v>18</v>
      </c>
    </row>
  </sheetData>
  <sheetProtection/>
  <printOptions/>
  <pageMargins left="0.47" right="0.44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8515625" style="0" bestFit="1" customWidth="1"/>
    <col min="2" max="2" width="16.8515625" style="0" customWidth="1"/>
    <col min="14" max="14" width="9.140625" style="20" customWidth="1"/>
  </cols>
  <sheetData>
    <row r="1" spans="1:9" ht="12.75">
      <c r="A1" t="s">
        <v>100</v>
      </c>
      <c r="C1" t="s">
        <v>54</v>
      </c>
      <c r="D1" s="23">
        <v>41439</v>
      </c>
      <c r="H1" t="s">
        <v>52</v>
      </c>
      <c r="I1" t="s">
        <v>98</v>
      </c>
    </row>
    <row r="3" spans="3:14" ht="12.75">
      <c r="C3" s="12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3" t="s">
        <v>48</v>
      </c>
      <c r="K3" s="12" t="s">
        <v>50</v>
      </c>
      <c r="L3" s="12" t="s">
        <v>64</v>
      </c>
      <c r="M3" s="12" t="s">
        <v>66</v>
      </c>
      <c r="N3" s="21" t="s">
        <v>65</v>
      </c>
    </row>
    <row r="4" spans="1:14" ht="27" customHeight="1">
      <c r="A4" s="11" t="s">
        <v>101</v>
      </c>
      <c r="B4" s="17" t="s">
        <v>45</v>
      </c>
      <c r="C4">
        <v>4</v>
      </c>
      <c r="D4">
        <v>1</v>
      </c>
      <c r="E4">
        <v>1</v>
      </c>
      <c r="J4" s="14">
        <f aca="true" t="shared" si="0" ref="J4:J17">E4/C4</f>
        <v>0.25</v>
      </c>
      <c r="K4">
        <v>3</v>
      </c>
      <c r="N4" s="22">
        <f>(L4+E4+M4)/(C4+L4+M4)</f>
        <v>0.25</v>
      </c>
    </row>
    <row r="5" spans="1:14" ht="27" customHeight="1">
      <c r="A5" s="11" t="s">
        <v>102</v>
      </c>
      <c r="B5" s="17" t="s">
        <v>56</v>
      </c>
      <c r="C5">
        <v>4</v>
      </c>
      <c r="D5">
        <v>1</v>
      </c>
      <c r="E5">
        <v>1</v>
      </c>
      <c r="J5" s="14">
        <f t="shared" si="0"/>
        <v>0.25</v>
      </c>
      <c r="N5" s="22">
        <f>(L5+E5+M5)/(C5+L5+M5)</f>
        <v>0.25</v>
      </c>
    </row>
    <row r="6" spans="1:14" ht="27" customHeight="1">
      <c r="A6" s="11" t="s">
        <v>103</v>
      </c>
      <c r="B6" s="18" t="s">
        <v>69</v>
      </c>
      <c r="C6">
        <v>3</v>
      </c>
      <c r="D6">
        <v>2</v>
      </c>
      <c r="E6">
        <v>2</v>
      </c>
      <c r="F6">
        <v>1</v>
      </c>
      <c r="J6" s="14">
        <f t="shared" si="0"/>
        <v>0.6666666666666666</v>
      </c>
      <c r="K6">
        <v>1</v>
      </c>
      <c r="L6">
        <v>1</v>
      </c>
      <c r="N6" s="22">
        <f aca="true" t="shared" si="1" ref="N6:N17">(L6+E6+M6)/(C6+L6+M6)</f>
        <v>0.75</v>
      </c>
    </row>
    <row r="7" spans="1:14" ht="27" customHeight="1">
      <c r="A7" s="11" t="s">
        <v>104</v>
      </c>
      <c r="B7" s="17" t="s">
        <v>57</v>
      </c>
      <c r="C7">
        <v>3</v>
      </c>
      <c r="D7">
        <v>1</v>
      </c>
      <c r="E7">
        <v>2</v>
      </c>
      <c r="G7">
        <v>2</v>
      </c>
      <c r="J7" s="14">
        <f t="shared" si="0"/>
        <v>0.6666666666666666</v>
      </c>
      <c r="N7" s="22">
        <f>(L7+E7+M7)/(C7+L7+M7)</f>
        <v>0.6666666666666666</v>
      </c>
    </row>
    <row r="8" spans="1:14" ht="27" customHeight="1">
      <c r="A8" s="11" t="s">
        <v>105</v>
      </c>
      <c r="B8" s="18" t="s">
        <v>58</v>
      </c>
      <c r="C8">
        <v>4</v>
      </c>
      <c r="D8">
        <v>1</v>
      </c>
      <c r="E8">
        <v>2</v>
      </c>
      <c r="F8">
        <v>2</v>
      </c>
      <c r="J8" s="14">
        <f t="shared" si="0"/>
        <v>0.5</v>
      </c>
      <c r="N8" s="22">
        <f t="shared" si="1"/>
        <v>0.5</v>
      </c>
    </row>
    <row r="9" spans="1:14" ht="27" customHeight="1">
      <c r="A9" s="11" t="s">
        <v>106</v>
      </c>
      <c r="B9" s="18" t="s">
        <v>46</v>
      </c>
      <c r="C9">
        <v>2</v>
      </c>
      <c r="F9">
        <v>1</v>
      </c>
      <c r="J9" s="14">
        <f t="shared" si="0"/>
        <v>0</v>
      </c>
      <c r="K9">
        <v>2</v>
      </c>
      <c r="L9">
        <v>1</v>
      </c>
      <c r="N9" s="22">
        <f t="shared" si="1"/>
        <v>0.3333333333333333</v>
      </c>
    </row>
    <row r="10" spans="1:14" ht="27" customHeight="1">
      <c r="A10" s="11" t="s">
        <v>107</v>
      </c>
      <c r="B10" s="18" t="s">
        <v>58</v>
      </c>
      <c r="C10">
        <v>3</v>
      </c>
      <c r="E10">
        <v>2</v>
      </c>
      <c r="J10" s="14">
        <f t="shared" si="0"/>
        <v>0.6666666666666666</v>
      </c>
      <c r="N10" s="22">
        <f>(L10+E10+M10)/(C10+L10+M10)</f>
        <v>0.6666666666666666</v>
      </c>
    </row>
    <row r="11" spans="1:14" ht="27" customHeight="1">
      <c r="A11" s="11" t="s">
        <v>108</v>
      </c>
      <c r="B11" s="18" t="s">
        <v>59</v>
      </c>
      <c r="C11">
        <v>1</v>
      </c>
      <c r="J11" s="14">
        <f t="shared" si="0"/>
        <v>0</v>
      </c>
      <c r="K11">
        <v>1</v>
      </c>
      <c r="N11" s="22">
        <f>(L11+E11+M11)/(C11+L11+M11)</f>
        <v>0</v>
      </c>
    </row>
    <row r="12" spans="1:14" ht="27" customHeight="1">
      <c r="A12" s="11" t="s">
        <v>109</v>
      </c>
      <c r="B12" s="18" t="s">
        <v>60</v>
      </c>
      <c r="C12">
        <v>1</v>
      </c>
      <c r="J12" s="14">
        <f t="shared" si="0"/>
        <v>0</v>
      </c>
      <c r="K12">
        <v>1</v>
      </c>
      <c r="N12" s="22">
        <f>(L12+E12+M12)/(C12+L12+M12)</f>
        <v>0</v>
      </c>
    </row>
    <row r="13" spans="1:14" ht="27" customHeight="1">
      <c r="A13" s="11" t="s">
        <v>110</v>
      </c>
      <c r="B13" s="18"/>
      <c r="C13">
        <v>1</v>
      </c>
      <c r="J13" s="14">
        <f t="shared" si="0"/>
        <v>0</v>
      </c>
      <c r="N13" s="22">
        <f t="shared" si="1"/>
        <v>0</v>
      </c>
    </row>
    <row r="14" spans="1:14" ht="27" customHeight="1">
      <c r="A14" s="11" t="s">
        <v>111</v>
      </c>
      <c r="B14" s="18"/>
      <c r="C14">
        <v>2</v>
      </c>
      <c r="E14">
        <v>1</v>
      </c>
      <c r="G14">
        <v>1</v>
      </c>
      <c r="J14" s="14">
        <f t="shared" si="0"/>
        <v>0.5</v>
      </c>
      <c r="N14" s="22">
        <f t="shared" si="1"/>
        <v>0.5</v>
      </c>
    </row>
    <row r="15" spans="1:14" ht="27" customHeight="1">
      <c r="A15" s="11" t="s">
        <v>112</v>
      </c>
      <c r="B15" s="17"/>
      <c r="C15">
        <v>1</v>
      </c>
      <c r="J15" s="14">
        <f t="shared" si="0"/>
        <v>0</v>
      </c>
      <c r="N15" s="22">
        <f t="shared" si="1"/>
        <v>0</v>
      </c>
    </row>
    <row r="16" spans="1:14" ht="27" customHeight="1">
      <c r="A16" s="11" t="s">
        <v>113</v>
      </c>
      <c r="B16" s="19"/>
      <c r="J16" s="14" t="e">
        <f t="shared" si="0"/>
        <v>#DIV/0!</v>
      </c>
      <c r="N16" s="22" t="e">
        <f t="shared" si="1"/>
        <v>#DIV/0!</v>
      </c>
    </row>
    <row r="17" spans="1:14" ht="27" customHeight="1">
      <c r="A17" s="11" t="s">
        <v>114</v>
      </c>
      <c r="B17" s="17"/>
      <c r="J17" s="14" t="e">
        <f t="shared" si="0"/>
        <v>#DIV/0!</v>
      </c>
      <c r="N17" s="22" t="e">
        <f t="shared" si="1"/>
        <v>#DIV/0!</v>
      </c>
    </row>
    <row r="18" spans="1:14" ht="27" customHeight="1">
      <c r="A18" s="17"/>
      <c r="B18" s="17"/>
      <c r="N18" s="22"/>
    </row>
    <row r="19" ht="12.75">
      <c r="A19" t="s">
        <v>67</v>
      </c>
    </row>
    <row r="20" spans="3:15" ht="12.75">
      <c r="C20">
        <f>SUM(C4:C19)</f>
        <v>29</v>
      </c>
      <c r="D20">
        <f aca="true" t="shared" si="2" ref="D20:M20">SUM(D4:D19)</f>
        <v>6</v>
      </c>
      <c r="E20">
        <f t="shared" si="2"/>
        <v>11</v>
      </c>
      <c r="F20">
        <f t="shared" si="2"/>
        <v>4</v>
      </c>
      <c r="G20">
        <f t="shared" si="2"/>
        <v>3</v>
      </c>
      <c r="H20">
        <f t="shared" si="2"/>
        <v>0</v>
      </c>
      <c r="I20">
        <f t="shared" si="2"/>
        <v>0</v>
      </c>
      <c r="J20" s="14">
        <f>E20/C20</f>
        <v>0.3793103448275862</v>
      </c>
      <c r="K20">
        <f t="shared" si="2"/>
        <v>8</v>
      </c>
      <c r="L20">
        <f t="shared" si="2"/>
        <v>2</v>
      </c>
      <c r="M20">
        <f t="shared" si="2"/>
        <v>0</v>
      </c>
      <c r="N20" t="e">
        <f>SUM(N5:N19)</f>
        <v>#DIV/0!</v>
      </c>
      <c r="O20" s="14"/>
    </row>
    <row r="21" spans="2:3" ht="12.75">
      <c r="B21" t="s">
        <v>78</v>
      </c>
      <c r="C21">
        <f>C20-E20-C22</f>
        <v>17</v>
      </c>
    </row>
    <row r="22" spans="2:3" ht="12.75">
      <c r="B22" t="s">
        <v>81</v>
      </c>
      <c r="C22">
        <v>1</v>
      </c>
    </row>
    <row r="23" spans="2:3" ht="12.75">
      <c r="B23" t="s">
        <v>86</v>
      </c>
      <c r="C23">
        <v>0</v>
      </c>
    </row>
    <row r="24" spans="2:4" ht="12.75">
      <c r="B24" t="s">
        <v>87</v>
      </c>
      <c r="C24">
        <v>1</v>
      </c>
      <c r="D24" t="s">
        <v>99</v>
      </c>
    </row>
    <row r="25" spans="2:3" ht="12.75">
      <c r="B25" t="s">
        <v>88</v>
      </c>
      <c r="C25">
        <f>C24+C23+C21</f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4" sqref="A4:A17"/>
    </sheetView>
  </sheetViews>
  <sheetFormatPr defaultColWidth="9.140625" defaultRowHeight="12.75"/>
  <cols>
    <col min="1" max="1" width="16.8515625" style="0" bestFit="1" customWidth="1"/>
    <col min="2" max="2" width="16.8515625" style="0" customWidth="1"/>
    <col min="14" max="14" width="9.140625" style="20" customWidth="1"/>
  </cols>
  <sheetData>
    <row r="1" spans="3:9" ht="12.75">
      <c r="C1" t="s">
        <v>54</v>
      </c>
      <c r="D1" t="s">
        <v>51</v>
      </c>
      <c r="H1" t="s">
        <v>52</v>
      </c>
      <c r="I1" t="s">
        <v>53</v>
      </c>
    </row>
    <row r="3" spans="1:14" ht="12.75">
      <c r="A3" s="1" t="s">
        <v>117</v>
      </c>
      <c r="C3" s="12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3" t="s">
        <v>48</v>
      </c>
      <c r="K3" s="12" t="s">
        <v>50</v>
      </c>
      <c r="L3" s="12" t="s">
        <v>64</v>
      </c>
      <c r="M3" s="12" t="s">
        <v>66</v>
      </c>
      <c r="N3" s="21" t="s">
        <v>65</v>
      </c>
    </row>
    <row r="4" spans="1:14" ht="27" customHeight="1">
      <c r="A4" s="11"/>
      <c r="B4" s="17"/>
      <c r="J4" s="14" t="e">
        <f aca="true" t="shared" si="0" ref="J4:J17">E4/C4</f>
        <v>#DIV/0!</v>
      </c>
      <c r="N4" s="22" t="e">
        <f aca="true" t="shared" si="1" ref="N4:N17">(L4+E4+M4)/(C4+L4+M4)</f>
        <v>#DIV/0!</v>
      </c>
    </row>
    <row r="5" spans="1:14" ht="27" customHeight="1">
      <c r="A5" s="11"/>
      <c r="B5" s="17"/>
      <c r="J5" s="14" t="e">
        <f t="shared" si="0"/>
        <v>#DIV/0!</v>
      </c>
      <c r="N5" s="22" t="e">
        <f t="shared" si="1"/>
        <v>#DIV/0!</v>
      </c>
    </row>
    <row r="6" spans="1:14" ht="27" customHeight="1">
      <c r="A6" s="11"/>
      <c r="B6" s="17"/>
      <c r="J6" s="14" t="e">
        <f t="shared" si="0"/>
        <v>#DIV/0!</v>
      </c>
      <c r="N6" s="22" t="e">
        <f t="shared" si="1"/>
        <v>#DIV/0!</v>
      </c>
    </row>
    <row r="7" spans="1:14" ht="27" customHeight="1">
      <c r="A7" s="11"/>
      <c r="B7" s="17"/>
      <c r="J7" s="14" t="e">
        <f t="shared" si="0"/>
        <v>#DIV/0!</v>
      </c>
      <c r="N7" s="22" t="e">
        <f t="shared" si="1"/>
        <v>#DIV/0!</v>
      </c>
    </row>
    <row r="8" spans="1:14" ht="27" customHeight="1">
      <c r="A8" s="11"/>
      <c r="B8" s="17"/>
      <c r="J8" s="14" t="e">
        <f t="shared" si="0"/>
        <v>#DIV/0!</v>
      </c>
      <c r="N8" s="22" t="e">
        <f t="shared" si="1"/>
        <v>#DIV/0!</v>
      </c>
    </row>
    <row r="9" spans="1:14" ht="27" customHeight="1">
      <c r="A9" s="11"/>
      <c r="B9" s="17"/>
      <c r="J9" s="14" t="e">
        <f t="shared" si="0"/>
        <v>#DIV/0!</v>
      </c>
      <c r="N9" s="22" t="e">
        <f t="shared" si="1"/>
        <v>#DIV/0!</v>
      </c>
    </row>
    <row r="10" spans="1:14" ht="27" customHeight="1">
      <c r="A10" s="11"/>
      <c r="B10" s="17"/>
      <c r="J10" s="14" t="e">
        <f t="shared" si="0"/>
        <v>#DIV/0!</v>
      </c>
      <c r="N10" s="22" t="e">
        <f t="shared" si="1"/>
        <v>#DIV/0!</v>
      </c>
    </row>
    <row r="11" spans="1:14" ht="27" customHeight="1">
      <c r="A11" s="11"/>
      <c r="B11" s="17"/>
      <c r="J11" s="14" t="e">
        <f t="shared" si="0"/>
        <v>#DIV/0!</v>
      </c>
      <c r="N11" s="22" t="e">
        <f t="shared" si="1"/>
        <v>#DIV/0!</v>
      </c>
    </row>
    <row r="12" spans="1:14" ht="27" customHeight="1">
      <c r="A12" s="11"/>
      <c r="B12" s="17"/>
      <c r="J12" s="14" t="e">
        <f t="shared" si="0"/>
        <v>#DIV/0!</v>
      </c>
      <c r="N12" s="22" t="e">
        <f t="shared" si="1"/>
        <v>#DIV/0!</v>
      </c>
    </row>
    <row r="13" spans="1:14" ht="27" customHeight="1">
      <c r="A13" s="11"/>
      <c r="B13" s="17"/>
      <c r="J13" s="14" t="e">
        <f t="shared" si="0"/>
        <v>#DIV/0!</v>
      </c>
      <c r="N13" s="22" t="e">
        <f t="shared" si="1"/>
        <v>#DIV/0!</v>
      </c>
    </row>
    <row r="14" spans="1:14" ht="27" customHeight="1">
      <c r="A14" s="11"/>
      <c r="B14" s="17"/>
      <c r="J14" s="14" t="e">
        <f t="shared" si="0"/>
        <v>#DIV/0!</v>
      </c>
      <c r="N14" s="22" t="e">
        <f t="shared" si="1"/>
        <v>#DIV/0!</v>
      </c>
    </row>
    <row r="15" spans="1:14" ht="27" customHeight="1">
      <c r="A15" s="11"/>
      <c r="B15" s="17"/>
      <c r="J15" s="14" t="e">
        <f t="shared" si="0"/>
        <v>#DIV/0!</v>
      </c>
      <c r="N15" s="22" t="e">
        <f t="shared" si="1"/>
        <v>#DIV/0!</v>
      </c>
    </row>
    <row r="16" spans="1:14" ht="27" customHeight="1">
      <c r="A16" s="11"/>
      <c r="B16" s="17"/>
      <c r="J16" s="14" t="e">
        <f t="shared" si="0"/>
        <v>#DIV/0!</v>
      </c>
      <c r="N16" s="22" t="e">
        <f t="shared" si="1"/>
        <v>#DIV/0!</v>
      </c>
    </row>
    <row r="17" spans="1:15" ht="27" customHeight="1">
      <c r="A17" s="11"/>
      <c r="B17" s="17"/>
      <c r="C17" s="17"/>
      <c r="J17" s="14" t="e">
        <f t="shared" si="0"/>
        <v>#DIV/0!</v>
      </c>
      <c r="N17" s="22" t="e">
        <f t="shared" si="1"/>
        <v>#DIV/0!</v>
      </c>
      <c r="O17" s="22"/>
    </row>
    <row r="19" spans="1:15" ht="12.75">
      <c r="A19" t="s">
        <v>67</v>
      </c>
      <c r="C19">
        <f aca="true" t="shared" si="2" ref="C19:J19">SUM(C4:C18)</f>
        <v>0</v>
      </c>
      <c r="D19">
        <f t="shared" si="2"/>
        <v>0</v>
      </c>
      <c r="E19">
        <f t="shared" si="2"/>
        <v>0</v>
      </c>
      <c r="F19">
        <f t="shared" si="2"/>
        <v>0</v>
      </c>
      <c r="G19">
        <f t="shared" si="2"/>
        <v>0</v>
      </c>
      <c r="H19">
        <f t="shared" si="2"/>
        <v>0</v>
      </c>
      <c r="I19">
        <f t="shared" si="2"/>
        <v>0</v>
      </c>
      <c r="J19" t="e">
        <f t="shared" si="2"/>
        <v>#DIV/0!</v>
      </c>
      <c r="K19">
        <f>SUM(K4:K18)</f>
        <v>0</v>
      </c>
      <c r="L19">
        <f>SUM(L4:L18)</f>
        <v>0</v>
      </c>
      <c r="M19">
        <f>SUM(M4:M18)</f>
        <v>0</v>
      </c>
      <c r="N19" t="e">
        <f>SUM(N4:N18)</f>
        <v>#DIV/0!</v>
      </c>
      <c r="O19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8515625" style="0" bestFit="1" customWidth="1"/>
    <col min="2" max="2" width="16.8515625" style="0" customWidth="1"/>
    <col min="14" max="14" width="9.140625" style="20" customWidth="1"/>
  </cols>
  <sheetData>
    <row r="1" spans="3:9" ht="12.75">
      <c r="C1" t="s">
        <v>54</v>
      </c>
      <c r="D1" t="s">
        <v>51</v>
      </c>
      <c r="H1" t="s">
        <v>52</v>
      </c>
      <c r="I1" t="s">
        <v>53</v>
      </c>
    </row>
    <row r="3" spans="1:14" ht="12.75">
      <c r="A3" s="1" t="s">
        <v>117</v>
      </c>
      <c r="C3" s="12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3" t="s">
        <v>48</v>
      </c>
      <c r="K3" s="12" t="s">
        <v>50</v>
      </c>
      <c r="L3" s="12" t="s">
        <v>64</v>
      </c>
      <c r="M3" s="12" t="s">
        <v>66</v>
      </c>
      <c r="N3" s="21" t="s">
        <v>65</v>
      </c>
    </row>
    <row r="4" spans="1:14" ht="27" customHeight="1">
      <c r="A4" s="11"/>
      <c r="B4" s="17"/>
      <c r="J4" s="14" t="e">
        <f aca="true" t="shared" si="0" ref="J4:J17">E4/C4</f>
        <v>#DIV/0!</v>
      </c>
      <c r="N4" s="22" t="e">
        <f aca="true" t="shared" si="1" ref="N4:N16">(L4+E4+M4)/(C4+L4+M4)</f>
        <v>#DIV/0!</v>
      </c>
    </row>
    <row r="5" spans="1:14" ht="27" customHeight="1">
      <c r="A5" s="11"/>
      <c r="B5" s="17"/>
      <c r="J5" s="14" t="e">
        <f t="shared" si="0"/>
        <v>#DIV/0!</v>
      </c>
      <c r="N5" s="22" t="e">
        <f t="shared" si="1"/>
        <v>#DIV/0!</v>
      </c>
    </row>
    <row r="6" spans="1:14" ht="27" customHeight="1">
      <c r="A6" s="11"/>
      <c r="B6" s="17"/>
      <c r="J6" s="14" t="e">
        <f t="shared" si="0"/>
        <v>#DIV/0!</v>
      </c>
      <c r="N6" s="22" t="e">
        <f t="shared" si="1"/>
        <v>#DIV/0!</v>
      </c>
    </row>
    <row r="7" spans="1:14" ht="27" customHeight="1">
      <c r="A7" s="11"/>
      <c r="B7" s="17"/>
      <c r="J7" s="14" t="e">
        <f t="shared" si="0"/>
        <v>#DIV/0!</v>
      </c>
      <c r="N7" s="22" t="e">
        <f t="shared" si="1"/>
        <v>#DIV/0!</v>
      </c>
    </row>
    <row r="8" spans="1:14" ht="27" customHeight="1">
      <c r="A8" s="11"/>
      <c r="B8" s="17"/>
      <c r="J8" s="14" t="e">
        <f t="shared" si="0"/>
        <v>#DIV/0!</v>
      </c>
      <c r="N8" s="22" t="e">
        <f t="shared" si="1"/>
        <v>#DIV/0!</v>
      </c>
    </row>
    <row r="9" spans="1:14" ht="27" customHeight="1">
      <c r="A9" s="11"/>
      <c r="B9" s="17"/>
      <c r="J9" s="14" t="e">
        <f t="shared" si="0"/>
        <v>#DIV/0!</v>
      </c>
      <c r="N9" s="22" t="e">
        <f t="shared" si="1"/>
        <v>#DIV/0!</v>
      </c>
    </row>
    <row r="10" spans="1:14" ht="27" customHeight="1">
      <c r="A10" s="11"/>
      <c r="B10" s="17"/>
      <c r="J10" s="14" t="e">
        <f t="shared" si="0"/>
        <v>#DIV/0!</v>
      </c>
      <c r="N10" s="22" t="e">
        <f t="shared" si="1"/>
        <v>#DIV/0!</v>
      </c>
    </row>
    <row r="11" spans="1:14" ht="27" customHeight="1">
      <c r="A11" s="11"/>
      <c r="B11" s="17"/>
      <c r="J11" s="14" t="e">
        <f t="shared" si="0"/>
        <v>#DIV/0!</v>
      </c>
      <c r="N11" s="22" t="e">
        <f t="shared" si="1"/>
        <v>#DIV/0!</v>
      </c>
    </row>
    <row r="12" spans="1:14" ht="27" customHeight="1">
      <c r="A12" s="11"/>
      <c r="B12" s="17"/>
      <c r="J12" s="14" t="e">
        <f t="shared" si="0"/>
        <v>#DIV/0!</v>
      </c>
      <c r="N12" s="22" t="e">
        <f t="shared" si="1"/>
        <v>#DIV/0!</v>
      </c>
    </row>
    <row r="13" spans="1:14" ht="27" customHeight="1">
      <c r="A13" s="11"/>
      <c r="B13" s="17"/>
      <c r="J13" s="14" t="e">
        <f t="shared" si="0"/>
        <v>#DIV/0!</v>
      </c>
      <c r="N13" s="22" t="e">
        <f t="shared" si="1"/>
        <v>#DIV/0!</v>
      </c>
    </row>
    <row r="14" spans="1:14" ht="27" customHeight="1">
      <c r="A14" s="11"/>
      <c r="B14" s="17"/>
      <c r="J14" s="14" t="e">
        <f t="shared" si="0"/>
        <v>#DIV/0!</v>
      </c>
      <c r="N14" s="22" t="e">
        <f t="shared" si="1"/>
        <v>#DIV/0!</v>
      </c>
    </row>
    <row r="15" spans="1:14" ht="27" customHeight="1">
      <c r="A15" s="11"/>
      <c r="B15" s="17"/>
      <c r="J15" s="14" t="e">
        <f t="shared" si="0"/>
        <v>#DIV/0!</v>
      </c>
      <c r="N15" s="22" t="e">
        <f t="shared" si="1"/>
        <v>#DIV/0!</v>
      </c>
    </row>
    <row r="16" spans="1:14" ht="27" customHeight="1">
      <c r="A16" s="11"/>
      <c r="B16" s="17"/>
      <c r="J16" s="14" t="e">
        <f t="shared" si="0"/>
        <v>#DIV/0!</v>
      </c>
      <c r="N16" s="22" t="e">
        <f t="shared" si="1"/>
        <v>#DIV/0!</v>
      </c>
    </row>
    <row r="17" spans="1:15" ht="27" customHeight="1">
      <c r="A17" s="11"/>
      <c r="B17" s="17"/>
      <c r="C17" s="17"/>
      <c r="J17" s="14" t="e">
        <f t="shared" si="0"/>
        <v>#DIV/0!</v>
      </c>
      <c r="N17"/>
      <c r="O17" s="22"/>
    </row>
    <row r="19" spans="1:15" ht="12.75">
      <c r="A19" t="s">
        <v>67</v>
      </c>
      <c r="C19">
        <f aca="true" t="shared" si="2" ref="C19:I19">SUM(C4:C18)</f>
        <v>0</v>
      </c>
      <c r="D19">
        <f t="shared" si="2"/>
        <v>0</v>
      </c>
      <c r="E19">
        <f t="shared" si="2"/>
        <v>0</v>
      </c>
      <c r="F19">
        <f t="shared" si="2"/>
        <v>0</v>
      </c>
      <c r="G19">
        <f t="shared" si="2"/>
        <v>0</v>
      </c>
      <c r="H19">
        <f t="shared" si="2"/>
        <v>0</v>
      </c>
      <c r="I19">
        <f t="shared" si="2"/>
        <v>0</v>
      </c>
      <c r="J19" s="14" t="e">
        <f>E19/C19</f>
        <v>#DIV/0!</v>
      </c>
      <c r="K19">
        <f>SUM(K4:K18)</f>
        <v>0</v>
      </c>
      <c r="L19">
        <f>SUM(L4:L18)</f>
        <v>0</v>
      </c>
      <c r="M19">
        <f>SUM(M4:M18)</f>
        <v>0</v>
      </c>
      <c r="N19" t="e">
        <f>SUM(N4:N18)</f>
        <v>#DIV/0!</v>
      </c>
      <c r="O19" s="1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4" sqref="A4:A17"/>
    </sheetView>
  </sheetViews>
  <sheetFormatPr defaultColWidth="9.140625" defaultRowHeight="12.75"/>
  <cols>
    <col min="1" max="1" width="16.8515625" style="0" bestFit="1" customWidth="1"/>
    <col min="2" max="2" width="16.8515625" style="0" customWidth="1"/>
    <col min="14" max="14" width="9.140625" style="20" customWidth="1"/>
  </cols>
  <sheetData>
    <row r="1" spans="3:9" ht="12.75">
      <c r="C1" t="s">
        <v>54</v>
      </c>
      <c r="D1" t="s">
        <v>51</v>
      </c>
      <c r="H1" t="s">
        <v>52</v>
      </c>
      <c r="I1" t="s">
        <v>53</v>
      </c>
    </row>
    <row r="3" spans="1:14" ht="12.75">
      <c r="A3" s="1" t="s">
        <v>117</v>
      </c>
      <c r="C3" s="12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3" t="s">
        <v>48</v>
      </c>
      <c r="K3" s="12" t="s">
        <v>50</v>
      </c>
      <c r="L3" s="12" t="s">
        <v>64</v>
      </c>
      <c r="M3" s="12" t="s">
        <v>66</v>
      </c>
      <c r="N3" s="21" t="s">
        <v>65</v>
      </c>
    </row>
    <row r="4" spans="1:14" ht="27" customHeight="1">
      <c r="A4" s="11"/>
      <c r="B4" s="17"/>
      <c r="J4" s="14" t="e">
        <f aca="true" t="shared" si="0" ref="J4:J17">E4/C4</f>
        <v>#DIV/0!</v>
      </c>
      <c r="N4" s="22" t="e">
        <f aca="true" t="shared" si="1" ref="N4:N17">(L4+E4+M4)/(C4+L4+M4)</f>
        <v>#DIV/0!</v>
      </c>
    </row>
    <row r="5" spans="1:14" ht="27" customHeight="1">
      <c r="A5" s="11"/>
      <c r="B5" s="17"/>
      <c r="J5" s="14" t="e">
        <f t="shared" si="0"/>
        <v>#DIV/0!</v>
      </c>
      <c r="N5" s="22" t="e">
        <f t="shared" si="1"/>
        <v>#DIV/0!</v>
      </c>
    </row>
    <row r="6" spans="1:14" ht="27" customHeight="1">
      <c r="A6" s="11"/>
      <c r="B6" s="17"/>
      <c r="J6" s="14" t="e">
        <f t="shared" si="0"/>
        <v>#DIV/0!</v>
      </c>
      <c r="N6" s="22" t="e">
        <f t="shared" si="1"/>
        <v>#DIV/0!</v>
      </c>
    </row>
    <row r="7" spans="1:14" ht="27" customHeight="1">
      <c r="A7" s="11"/>
      <c r="B7" s="17"/>
      <c r="J7" s="14" t="e">
        <f t="shared" si="0"/>
        <v>#DIV/0!</v>
      </c>
      <c r="N7" s="22" t="e">
        <f t="shared" si="1"/>
        <v>#DIV/0!</v>
      </c>
    </row>
    <row r="8" spans="1:14" ht="27" customHeight="1">
      <c r="A8" s="11"/>
      <c r="B8" s="17"/>
      <c r="J8" s="14" t="e">
        <f t="shared" si="0"/>
        <v>#DIV/0!</v>
      </c>
      <c r="N8" s="22" t="e">
        <f t="shared" si="1"/>
        <v>#DIV/0!</v>
      </c>
    </row>
    <row r="9" spans="1:14" ht="27" customHeight="1">
      <c r="A9" s="11"/>
      <c r="B9" s="17"/>
      <c r="J9" s="14" t="e">
        <f t="shared" si="0"/>
        <v>#DIV/0!</v>
      </c>
      <c r="N9" s="22" t="e">
        <f t="shared" si="1"/>
        <v>#DIV/0!</v>
      </c>
    </row>
    <row r="10" spans="1:14" ht="27" customHeight="1">
      <c r="A10" s="11"/>
      <c r="B10" s="17"/>
      <c r="J10" s="14" t="e">
        <f t="shared" si="0"/>
        <v>#DIV/0!</v>
      </c>
      <c r="N10" s="22" t="e">
        <f t="shared" si="1"/>
        <v>#DIV/0!</v>
      </c>
    </row>
    <row r="11" spans="1:14" ht="27" customHeight="1">
      <c r="A11" s="11"/>
      <c r="B11" s="17"/>
      <c r="J11" s="14" t="e">
        <f t="shared" si="0"/>
        <v>#DIV/0!</v>
      </c>
      <c r="N11" s="22" t="e">
        <f t="shared" si="1"/>
        <v>#DIV/0!</v>
      </c>
    </row>
    <row r="12" spans="1:14" ht="27" customHeight="1">
      <c r="A12" s="11"/>
      <c r="B12" s="17"/>
      <c r="J12" s="14" t="e">
        <f t="shared" si="0"/>
        <v>#DIV/0!</v>
      </c>
      <c r="N12" s="22" t="e">
        <f t="shared" si="1"/>
        <v>#DIV/0!</v>
      </c>
    </row>
    <row r="13" spans="1:14" ht="27" customHeight="1">
      <c r="A13" s="11"/>
      <c r="B13" s="17"/>
      <c r="J13" s="14" t="e">
        <f t="shared" si="0"/>
        <v>#DIV/0!</v>
      </c>
      <c r="N13" s="22" t="e">
        <f t="shared" si="1"/>
        <v>#DIV/0!</v>
      </c>
    </row>
    <row r="14" spans="1:14" ht="27" customHeight="1">
      <c r="A14" s="11"/>
      <c r="B14" s="17"/>
      <c r="J14" s="14" t="e">
        <f t="shared" si="0"/>
        <v>#DIV/0!</v>
      </c>
      <c r="N14" s="22" t="e">
        <f t="shared" si="1"/>
        <v>#DIV/0!</v>
      </c>
    </row>
    <row r="15" spans="1:14" ht="27" customHeight="1">
      <c r="A15" s="11"/>
      <c r="B15" s="17"/>
      <c r="J15" s="14" t="e">
        <f t="shared" si="0"/>
        <v>#DIV/0!</v>
      </c>
      <c r="N15" s="22" t="e">
        <f t="shared" si="1"/>
        <v>#DIV/0!</v>
      </c>
    </row>
    <row r="16" spans="1:14" ht="27" customHeight="1">
      <c r="A16" s="11"/>
      <c r="B16" s="17"/>
      <c r="J16" s="14" t="e">
        <f t="shared" si="0"/>
        <v>#DIV/0!</v>
      </c>
      <c r="N16" s="22" t="e">
        <f t="shared" si="1"/>
        <v>#DIV/0!</v>
      </c>
    </row>
    <row r="17" spans="1:15" ht="27" customHeight="1">
      <c r="A17" s="11"/>
      <c r="B17" s="17"/>
      <c r="C17" s="17"/>
      <c r="J17" s="14" t="e">
        <f t="shared" si="0"/>
        <v>#DIV/0!</v>
      </c>
      <c r="N17" s="22" t="e">
        <f t="shared" si="1"/>
        <v>#DIV/0!</v>
      </c>
      <c r="O17" s="22"/>
    </row>
    <row r="19" spans="1:15" ht="12.75">
      <c r="A19" t="s">
        <v>67</v>
      </c>
      <c r="C19">
        <f aca="true" t="shared" si="2" ref="C19:I19">SUM(C4:C18)</f>
        <v>0</v>
      </c>
      <c r="D19">
        <f t="shared" si="2"/>
        <v>0</v>
      </c>
      <c r="E19">
        <f t="shared" si="2"/>
        <v>0</v>
      </c>
      <c r="F19">
        <f t="shared" si="2"/>
        <v>0</v>
      </c>
      <c r="G19">
        <f t="shared" si="2"/>
        <v>0</v>
      </c>
      <c r="H19">
        <f t="shared" si="2"/>
        <v>0</v>
      </c>
      <c r="I19">
        <f t="shared" si="2"/>
        <v>0</v>
      </c>
      <c r="J19" s="14" t="e">
        <f>E19/C19</f>
        <v>#DIV/0!</v>
      </c>
      <c r="K19">
        <f>SUM(K4:K18)</f>
        <v>0</v>
      </c>
      <c r="L19">
        <f>SUM(L4:L18)</f>
        <v>0</v>
      </c>
      <c r="M19">
        <f>SUM(M4:M18)</f>
        <v>0</v>
      </c>
      <c r="N19" t="e">
        <f>SUM(N4:N18)</f>
        <v>#DIV/0!</v>
      </c>
      <c r="O19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PageLayoutView="0" workbookViewId="0" topLeftCell="A1">
      <selection activeCell="A7" sqref="A7:B21"/>
    </sheetView>
  </sheetViews>
  <sheetFormatPr defaultColWidth="9.140625" defaultRowHeight="12.75"/>
  <cols>
    <col min="1" max="1" width="18.00390625" style="0" customWidth="1"/>
    <col min="2" max="2" width="12.8515625" style="0" bestFit="1" customWidth="1"/>
    <col min="3" max="3" width="23.421875" style="0" hidden="1" customWidth="1"/>
    <col min="4" max="4" width="12.140625" style="0" hidden="1" customWidth="1"/>
    <col min="5" max="5" width="25.00390625" style="0" hidden="1" customWidth="1"/>
    <col min="6" max="6" width="23.7109375" style="0" hidden="1" customWidth="1"/>
    <col min="7" max="7" width="18.7109375" style="0" hidden="1" customWidth="1"/>
    <col min="8" max="8" width="6.57421875" style="0" hidden="1" customWidth="1"/>
    <col min="9" max="9" width="11.7109375" style="0" hidden="1" customWidth="1"/>
    <col min="10" max="10" width="12.8515625" style="3" bestFit="1" customWidth="1"/>
    <col min="11" max="12" width="7.421875" style="3" customWidth="1"/>
    <col min="13" max="16384" width="9.140625" style="3" customWidth="1"/>
  </cols>
  <sheetData>
    <row r="1" ht="12.75">
      <c r="A1" s="1" t="s">
        <v>115</v>
      </c>
    </row>
    <row r="2" ht="12.75">
      <c r="A2" s="1" t="s">
        <v>116</v>
      </c>
    </row>
    <row r="3" ht="12.75">
      <c r="A3" s="1"/>
    </row>
    <row r="4" ht="12.75">
      <c r="J4" t="s">
        <v>28</v>
      </c>
    </row>
    <row r="5" spans="1:25" s="1" customFormat="1" ht="12.75">
      <c r="A5" s="1" t="s">
        <v>0</v>
      </c>
      <c r="B5" s="1" t="s">
        <v>1</v>
      </c>
      <c r="C5" s="1" t="s">
        <v>5</v>
      </c>
      <c r="D5" s="1" t="s">
        <v>4</v>
      </c>
      <c r="E5" s="1" t="s">
        <v>6</v>
      </c>
      <c r="F5" s="1" t="s">
        <v>7</v>
      </c>
      <c r="G5" s="1" t="s">
        <v>8</v>
      </c>
      <c r="H5" s="1" t="s">
        <v>2</v>
      </c>
      <c r="I5" s="1" t="s">
        <v>3</v>
      </c>
      <c r="J5" s="6">
        <v>41159</v>
      </c>
      <c r="K5" s="6">
        <f>J5+7</f>
        <v>41166</v>
      </c>
      <c r="L5" s="6">
        <f>K5+7</f>
        <v>41173</v>
      </c>
      <c r="M5" s="6">
        <v>41194</v>
      </c>
      <c r="N5" s="6">
        <v>41201</v>
      </c>
      <c r="O5" s="6">
        <f>N5+7</f>
        <v>41208</v>
      </c>
      <c r="P5" s="6">
        <f aca="true" t="shared" si="0" ref="P5:Y5">O5+7</f>
        <v>41215</v>
      </c>
      <c r="Q5" s="6">
        <f t="shared" si="0"/>
        <v>41222</v>
      </c>
      <c r="R5" s="6">
        <f t="shared" si="0"/>
        <v>41229</v>
      </c>
      <c r="S5" s="6">
        <f t="shared" si="0"/>
        <v>41236</v>
      </c>
      <c r="T5" s="6">
        <f t="shared" si="0"/>
        <v>41243</v>
      </c>
      <c r="U5" s="6">
        <f t="shared" si="0"/>
        <v>41250</v>
      </c>
      <c r="V5" s="6">
        <f t="shared" si="0"/>
        <v>41257</v>
      </c>
      <c r="W5" s="6">
        <f t="shared" si="0"/>
        <v>41264</v>
      </c>
      <c r="X5" s="6">
        <f t="shared" si="0"/>
        <v>41271</v>
      </c>
      <c r="Y5" s="6">
        <f t="shared" si="0"/>
        <v>41278</v>
      </c>
    </row>
    <row r="6" ht="12.75"/>
    <row r="7" spans="1:25" ht="25.5" customHeight="1">
      <c r="A7" s="10"/>
      <c r="B7" s="4"/>
      <c r="C7" s="5" t="s">
        <v>9</v>
      </c>
      <c r="D7" s="2"/>
      <c r="E7" s="2" t="s">
        <v>10</v>
      </c>
      <c r="F7" s="5" t="s">
        <v>11</v>
      </c>
      <c r="G7" s="2" t="s">
        <v>12</v>
      </c>
      <c r="H7" s="2">
        <v>6</v>
      </c>
      <c r="I7" s="2" t="s">
        <v>13</v>
      </c>
      <c r="J7" s="7" t="s">
        <v>29</v>
      </c>
      <c r="K7" s="9" t="s">
        <v>40</v>
      </c>
      <c r="L7" s="9" t="s">
        <v>40</v>
      </c>
      <c r="M7" s="2" t="s">
        <v>39</v>
      </c>
      <c r="N7" s="9" t="s">
        <v>40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5.5" customHeight="1">
      <c r="A8" s="10"/>
      <c r="B8" s="4"/>
      <c r="C8" s="5" t="s">
        <v>14</v>
      </c>
      <c r="D8" s="2"/>
      <c r="E8" s="2" t="s">
        <v>15</v>
      </c>
      <c r="F8" s="5" t="s">
        <v>16</v>
      </c>
      <c r="G8" s="2" t="s">
        <v>26</v>
      </c>
      <c r="H8" s="2">
        <v>5</v>
      </c>
      <c r="I8" s="2" t="s">
        <v>17</v>
      </c>
      <c r="J8" s="7" t="s">
        <v>29</v>
      </c>
      <c r="K8" s="9" t="s">
        <v>40</v>
      </c>
      <c r="L8" s="9" t="s">
        <v>40</v>
      </c>
      <c r="M8" s="9" t="s">
        <v>40</v>
      </c>
      <c r="N8" s="9" t="s">
        <v>40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5.5" customHeight="1">
      <c r="A9" s="10"/>
      <c r="B9" s="4"/>
      <c r="C9" s="5" t="s">
        <v>18</v>
      </c>
      <c r="D9" s="2" t="s">
        <v>19</v>
      </c>
      <c r="E9" s="2" t="s">
        <v>20</v>
      </c>
      <c r="F9" s="5" t="s">
        <v>37</v>
      </c>
      <c r="G9" s="2" t="s">
        <v>21</v>
      </c>
      <c r="H9" s="2">
        <v>6</v>
      </c>
      <c r="I9" s="2" t="s">
        <v>22</v>
      </c>
      <c r="J9" s="7" t="s">
        <v>29</v>
      </c>
      <c r="K9" s="9" t="s">
        <v>40</v>
      </c>
      <c r="L9" s="9" t="s">
        <v>40</v>
      </c>
      <c r="M9" s="9" t="s">
        <v>40</v>
      </c>
      <c r="N9" s="9" t="s">
        <v>40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5.5" customHeight="1">
      <c r="A10" s="2"/>
      <c r="B10" s="4"/>
      <c r="C10" s="5" t="s">
        <v>23</v>
      </c>
      <c r="D10" s="2"/>
      <c r="E10" s="2" t="s">
        <v>24</v>
      </c>
      <c r="F10" s="2"/>
      <c r="G10" s="2" t="s">
        <v>25</v>
      </c>
      <c r="H10" s="2">
        <v>6</v>
      </c>
      <c r="I10" s="2" t="s">
        <v>17</v>
      </c>
      <c r="J10" s="7" t="s">
        <v>29</v>
      </c>
      <c r="K10" s="9" t="s">
        <v>40</v>
      </c>
      <c r="L10" s="9" t="s">
        <v>40</v>
      </c>
      <c r="M10" s="9" t="s">
        <v>40</v>
      </c>
      <c r="N10" s="9" t="s">
        <v>40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5.5" customHeight="1">
      <c r="A11" s="2"/>
      <c r="B11" s="4"/>
      <c r="C11" s="2"/>
      <c r="D11" s="2"/>
      <c r="E11" s="2"/>
      <c r="F11" s="8" t="s">
        <v>38</v>
      </c>
      <c r="G11" s="2" t="s">
        <v>32</v>
      </c>
      <c r="H11" s="2">
        <v>6</v>
      </c>
      <c r="I11" s="2" t="s">
        <v>17</v>
      </c>
      <c r="J11" s="7" t="s">
        <v>29</v>
      </c>
      <c r="K11" s="9" t="s">
        <v>40</v>
      </c>
      <c r="L11" s="9" t="s">
        <v>40</v>
      </c>
      <c r="M11" s="9" t="s">
        <v>40</v>
      </c>
      <c r="N11" s="9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5.5" customHeight="1">
      <c r="A12" s="10"/>
      <c r="B12" s="4"/>
      <c r="C12" s="2"/>
      <c r="D12" s="2"/>
      <c r="E12" s="2"/>
      <c r="F12" s="2"/>
      <c r="G12" s="2" t="s">
        <v>33</v>
      </c>
      <c r="H12" s="2">
        <v>6</v>
      </c>
      <c r="I12" s="2" t="s">
        <v>30</v>
      </c>
      <c r="J12" s="7" t="s">
        <v>29</v>
      </c>
      <c r="K12" s="9" t="s">
        <v>40</v>
      </c>
      <c r="L12" s="9" t="s">
        <v>40</v>
      </c>
      <c r="M12" s="2" t="s">
        <v>39</v>
      </c>
      <c r="N12" s="9" t="s">
        <v>40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5.5" customHeight="1">
      <c r="A13" s="2"/>
      <c r="B13" s="4"/>
      <c r="C13" s="2"/>
      <c r="D13" s="2"/>
      <c r="E13" s="2"/>
      <c r="F13" s="2"/>
      <c r="G13" s="2" t="s">
        <v>34</v>
      </c>
      <c r="H13" s="2">
        <v>5</v>
      </c>
      <c r="I13" s="2" t="s">
        <v>30</v>
      </c>
      <c r="J13" s="7" t="s">
        <v>29</v>
      </c>
      <c r="K13" s="2" t="s">
        <v>39</v>
      </c>
      <c r="L13" s="9" t="s">
        <v>40</v>
      </c>
      <c r="M13" s="9" t="s">
        <v>40</v>
      </c>
      <c r="N13" s="9" t="s">
        <v>40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6:25" ht="25.5" customHeight="1"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5.5" customHeight="1">
      <c r="A15" s="2"/>
      <c r="B15" s="4"/>
      <c r="C15" s="2"/>
      <c r="D15" s="2"/>
      <c r="E15" s="2"/>
      <c r="F15" s="2"/>
      <c r="G15" s="2"/>
      <c r="H15" s="2">
        <v>5</v>
      </c>
      <c r="I15" s="2" t="s">
        <v>27</v>
      </c>
      <c r="J15" s="7" t="s">
        <v>29</v>
      </c>
      <c r="K15" s="2" t="s">
        <v>39</v>
      </c>
      <c r="L15" s="2" t="s">
        <v>39</v>
      </c>
      <c r="M15" s="9" t="s">
        <v>40</v>
      </c>
      <c r="N15" s="9" t="s">
        <v>40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5.5" customHeight="1">
      <c r="A16" s="10"/>
      <c r="B16" s="4"/>
      <c r="C16" s="2"/>
      <c r="D16" s="2"/>
      <c r="E16" s="2"/>
      <c r="F16" s="2"/>
      <c r="G16" s="2"/>
      <c r="H16" s="2">
        <v>4</v>
      </c>
      <c r="I16" s="2" t="s">
        <v>17</v>
      </c>
      <c r="J16" s="7" t="s">
        <v>29</v>
      </c>
      <c r="K16" s="9" t="s">
        <v>40</v>
      </c>
      <c r="L16" s="9" t="s">
        <v>40</v>
      </c>
      <c r="M16" s="9" t="s">
        <v>40</v>
      </c>
      <c r="N16" s="9" t="s">
        <v>40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5.5" customHeight="1">
      <c r="A17" s="10"/>
      <c r="B17" s="4"/>
      <c r="C17" s="2"/>
      <c r="D17" s="2"/>
      <c r="E17" s="2"/>
      <c r="F17" s="2"/>
      <c r="G17" s="2" t="s">
        <v>35</v>
      </c>
      <c r="H17" s="2">
        <v>5</v>
      </c>
      <c r="I17" s="2" t="s">
        <v>30</v>
      </c>
      <c r="J17" s="7" t="s">
        <v>29</v>
      </c>
      <c r="K17" s="9" t="s">
        <v>40</v>
      </c>
      <c r="L17" s="9" t="s">
        <v>40</v>
      </c>
      <c r="M17" s="9" t="s">
        <v>40</v>
      </c>
      <c r="N17" s="9" t="s">
        <v>40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5.5" customHeight="1">
      <c r="A18" s="10"/>
      <c r="B18" s="4"/>
      <c r="C18" s="2"/>
      <c r="D18" s="2"/>
      <c r="E18" s="2"/>
      <c r="F18" s="2"/>
      <c r="G18" s="2" t="s">
        <v>36</v>
      </c>
      <c r="H18" s="2">
        <v>5</v>
      </c>
      <c r="I18" s="2" t="s">
        <v>31</v>
      </c>
      <c r="J18" s="7" t="s">
        <v>29</v>
      </c>
      <c r="K18" s="9" t="s">
        <v>40</v>
      </c>
      <c r="L18" s="9" t="s">
        <v>40</v>
      </c>
      <c r="M18" s="9" t="s">
        <v>40</v>
      </c>
      <c r="N18" s="9" t="s">
        <v>40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9" t="s">
        <v>40</v>
      </c>
      <c r="L19" s="9" t="s">
        <v>40</v>
      </c>
      <c r="M19" s="9" t="s">
        <v>40</v>
      </c>
      <c r="N19" s="9" t="s">
        <v>40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5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9" t="s">
        <v>40</v>
      </c>
      <c r="L20" s="9" t="s">
        <v>40</v>
      </c>
      <c r="M20" s="9" t="s">
        <v>40</v>
      </c>
      <c r="N20" s="9" t="s">
        <v>40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15" ht="25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9"/>
      <c r="L21" s="9"/>
      <c r="M21" s="9"/>
      <c r="N21" s="9"/>
      <c r="O21" s="2"/>
    </row>
    <row r="22" spans="1:9" ht="25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25.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sheetProtection/>
  <hyperlinks>
    <hyperlink ref="C7" r:id="rId1" display="tani.glazer@gmail.com"/>
    <hyperlink ref="F7" r:id="rId2" display="Yoniandnoam@yahoo.com"/>
    <hyperlink ref="C8" r:id="rId3" display="yonatando207@gmail.com"/>
    <hyperlink ref="F8" r:id="rId4" display="jttdavid@aol.com"/>
    <hyperlink ref="C9" r:id="rId5" display="danielritz8@gmail.com"/>
    <hyperlink ref="C10" r:id="rId6" display="noam.gomets@gmail.com"/>
    <hyperlink ref="F9" r:id="rId7" display="shelonR@danhotel.com"/>
    <hyperlink ref="F11" r:id="rId8" display="vicshar@aol.com"/>
  </hyperlinks>
  <printOptions/>
  <pageMargins left="0" right="0.59" top="0.08" bottom="0.18" header="0.5" footer="0.59"/>
  <pageSetup fitToHeight="1" fitToWidth="1" horizontalDpi="600" verticalDpi="600" orientation="landscape" scale="77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Noam</dc:creator>
  <cp:keywords/>
  <dc:description/>
  <cp:lastModifiedBy>Margo Sugarman</cp:lastModifiedBy>
  <cp:lastPrinted>2013-02-17T21:45:48Z</cp:lastPrinted>
  <dcterms:created xsi:type="dcterms:W3CDTF">2012-09-07T09:29:02Z</dcterms:created>
  <dcterms:modified xsi:type="dcterms:W3CDTF">2013-07-01T13:36:03Z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